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95" yWindow="255" windowWidth="12675" windowHeight="11160" tabRatio="174"/>
  </bookViews>
  <sheets>
    <sheet name="Sheet1" sheetId="1" r:id="rId1"/>
    <sheet name="Sheet2" sheetId="2" r:id="rId2"/>
    <sheet name="Sheet3" sheetId="3" r:id="rId3"/>
  </sheets>
  <definedNames>
    <definedName name="_xlnm.Print_Area" localSheetId="0">Sheet1!$B$2:$L$114</definedName>
  </definedNames>
  <calcPr calcId="145621"/>
</workbook>
</file>

<file path=xl/calcChain.xml><?xml version="1.0" encoding="utf-8"?>
<calcChain xmlns="http://schemas.openxmlformats.org/spreadsheetml/2006/main">
  <c r="H38" i="1" l="1"/>
  <c r="L13" i="1"/>
  <c r="H34" i="1"/>
  <c r="L33" i="1" s="1"/>
  <c r="H23" i="1"/>
  <c r="H17" i="1"/>
  <c r="H39" i="1" l="1"/>
  <c r="H42" i="1" s="1"/>
  <c r="L40" i="1" s="1"/>
  <c r="L103" i="1" l="1"/>
  <c r="L99" i="1"/>
  <c r="L95" i="1"/>
  <c r="L91" i="1"/>
  <c r="L87" i="1"/>
  <c r="L83" i="1"/>
  <c r="L79" i="1"/>
  <c r="L75" i="1"/>
  <c r="L69" i="1"/>
  <c r="L64" i="1"/>
  <c r="L59" i="1"/>
  <c r="L55" i="1"/>
  <c r="L51" i="1"/>
  <c r="L47" i="1"/>
  <c r="L22" i="1" l="1"/>
  <c r="L44" i="1"/>
  <c r="L28" i="1"/>
  <c r="L25" i="1" l="1"/>
  <c r="L106" i="1" l="1"/>
  <c r="C110" i="1" s="1"/>
</calcChain>
</file>

<file path=xl/sharedStrings.xml><?xml version="1.0" encoding="utf-8"?>
<sst xmlns="http://schemas.openxmlformats.org/spreadsheetml/2006/main" count="121" uniqueCount="92">
  <si>
    <t>分野１　　「おおいた働き方改革共同宣言」の４つの目標達成に向けた取組</t>
    <rPh sb="0" eb="2">
      <t>ブンヤ</t>
    </rPh>
    <phoneticPr fontId="21"/>
  </si>
  <si>
    <t>１の１</t>
  </si>
  <si>
    <t>１の２</t>
  </si>
  <si>
    <t>２</t>
  </si>
  <si>
    <t>３の１</t>
  </si>
  <si>
    <t>３の２</t>
  </si>
  <si>
    <t>４</t>
  </si>
  <si>
    <t>５</t>
  </si>
  <si>
    <t>年次有給休暇は半日単位又は時間単位で取得できますか。</t>
  </si>
  <si>
    <t>６</t>
  </si>
  <si>
    <t>７の１</t>
  </si>
  <si>
    <t>７の２</t>
  </si>
  <si>
    <t>７の３</t>
  </si>
  <si>
    <t>集計可能な過去３期において、配偶者が出産した男性従業員のうち、育児休業を取得した者が13%以上となったのは何期ですか。
※育児休業は、配偶者出産休暇や年次有給休暇を含まない法律上の育児休業。</t>
    <rPh sb="8" eb="9">
      <t>キ</t>
    </rPh>
    <rPh sb="31" eb="33">
      <t>イクジ</t>
    </rPh>
    <rPh sb="33" eb="35">
      <t>キュウギョウ</t>
    </rPh>
    <rPh sb="36" eb="38">
      <t>シュトク</t>
    </rPh>
    <rPh sb="40" eb="41">
      <t>シャ</t>
    </rPh>
    <rPh sb="45" eb="47">
      <t>イジョウ</t>
    </rPh>
    <rPh sb="53" eb="54">
      <t>ナン</t>
    </rPh>
    <rPh sb="54" eb="55">
      <t>キ</t>
    </rPh>
    <rPh sb="61" eb="63">
      <t>イクジ</t>
    </rPh>
    <rPh sb="63" eb="65">
      <t>キュウギョウ</t>
    </rPh>
    <rPh sb="67" eb="70">
      <t>ハイグウシャ</t>
    </rPh>
    <rPh sb="70" eb="72">
      <t>シュッサン</t>
    </rPh>
    <rPh sb="72" eb="74">
      <t>キュウカ</t>
    </rPh>
    <rPh sb="75" eb="77">
      <t>ネンジ</t>
    </rPh>
    <rPh sb="77" eb="79">
      <t>ユウキュウ</t>
    </rPh>
    <rPh sb="79" eb="81">
      <t>キュウカ</t>
    </rPh>
    <rPh sb="82" eb="83">
      <t>フク</t>
    </rPh>
    <rPh sb="86" eb="88">
      <t>ホウリツ</t>
    </rPh>
    <rPh sb="88" eb="89">
      <t>ウエ</t>
    </rPh>
    <rPh sb="90" eb="92">
      <t>イクジ</t>
    </rPh>
    <rPh sb="92" eb="94">
      <t>キュウギョウ</t>
    </rPh>
    <phoneticPr fontId="21"/>
  </si>
  <si>
    <t>集計可能な最新の期（Ａ）とその前期の、従業員1人当たりの年間総実労働時間の削減割合は何％ですか。（短時間労働者を除く。）</t>
    <rPh sb="0" eb="2">
      <t>シュウケイ</t>
    </rPh>
    <rPh sb="2" eb="4">
      <t>カノウ</t>
    </rPh>
    <rPh sb="5" eb="7">
      <t>サイシン</t>
    </rPh>
    <rPh sb="8" eb="9">
      <t>キ</t>
    </rPh>
    <rPh sb="15" eb="17">
      <t>ゼンキ</t>
    </rPh>
    <rPh sb="28" eb="30">
      <t>ネンカン</t>
    </rPh>
    <rPh sb="30" eb="32">
      <t>ソウジツ</t>
    </rPh>
    <rPh sb="32" eb="34">
      <t>ロウドウ</t>
    </rPh>
    <rPh sb="34" eb="36">
      <t>ジカン</t>
    </rPh>
    <rPh sb="37" eb="39">
      <t>サクゲン</t>
    </rPh>
    <rPh sb="39" eb="41">
      <t>ワリアイ</t>
    </rPh>
    <rPh sb="42" eb="43">
      <t>ナン</t>
    </rPh>
    <phoneticPr fontId="21"/>
  </si>
  <si>
    <t>時間</t>
    <rPh sb="0" eb="2">
      <t>ジカン</t>
    </rPh>
    <phoneticPr fontId="2"/>
  </si>
  <si>
    <t>点数</t>
    <rPh sb="0" eb="2">
      <t>テンスウ</t>
    </rPh>
    <phoneticPr fontId="2"/>
  </si>
  <si>
    <t>削減率</t>
    <rPh sb="0" eb="3">
      <t>サクゲンリツ</t>
    </rPh>
    <phoneticPr fontId="2"/>
  </si>
  <si>
    <t>あなたの会社の</t>
    <rPh sb="4" eb="6">
      <t>カイシャ</t>
    </rPh>
    <phoneticPr fontId="2"/>
  </si>
  <si>
    <t>人</t>
    <rPh sb="0" eb="1">
      <t>ニン</t>
    </rPh>
    <phoneticPr fontId="2"/>
  </si>
  <si>
    <t>１人当たりの年間所定外労働時間</t>
    <rPh sb="0" eb="3">
      <t>ヒトリア</t>
    </rPh>
    <rPh sb="6" eb="8">
      <t>ネンカン</t>
    </rPh>
    <rPh sb="8" eb="10">
      <t>ショテイ</t>
    </rPh>
    <rPh sb="10" eb="11">
      <t>ガイ</t>
    </rPh>
    <rPh sb="11" eb="13">
      <t>ロウドウ</t>
    </rPh>
    <rPh sb="13" eb="15">
      <t>ジカン</t>
    </rPh>
    <phoneticPr fontId="2"/>
  </si>
  <si>
    <t>時間</t>
    <rPh sb="0" eb="2">
      <t>ジカン</t>
    </rPh>
    <phoneticPr fontId="2"/>
  </si>
  <si>
    <t>に時間等を入力して、あなたの会社「働き方改革」の取組を診断してみましょう。</t>
    <rPh sb="1" eb="3">
      <t>ジカン</t>
    </rPh>
    <rPh sb="3" eb="4">
      <t>トウ</t>
    </rPh>
    <rPh sb="5" eb="7">
      <t>ニュウリョク</t>
    </rPh>
    <rPh sb="14" eb="16">
      <t>カイシャ</t>
    </rPh>
    <rPh sb="17" eb="18">
      <t>ハタラ</t>
    </rPh>
    <rPh sb="19" eb="20">
      <t>カタ</t>
    </rPh>
    <rPh sb="20" eb="22">
      <t>カイカク</t>
    </rPh>
    <rPh sb="24" eb="26">
      <t>トリクミ</t>
    </rPh>
    <rPh sb="27" eb="29">
      <t>シンダン</t>
    </rPh>
    <phoneticPr fontId="2"/>
  </si>
  <si>
    <t>１の得点
（いずれか点の高い方）</t>
    <rPh sb="2" eb="4">
      <t>トクテン</t>
    </rPh>
    <rPh sb="10" eb="11">
      <t>テン</t>
    </rPh>
    <rPh sb="12" eb="13">
      <t>タカ</t>
    </rPh>
    <rPh sb="14" eb="15">
      <t>ホウ</t>
    </rPh>
    <phoneticPr fontId="21"/>
  </si>
  <si>
    <t>選択してください→</t>
    <rPh sb="0" eb="2">
      <t>センタク</t>
    </rPh>
    <phoneticPr fontId="2"/>
  </si>
  <si>
    <t>配点…はい　10点、いいえ　0点</t>
    <rPh sb="0" eb="2">
      <t>ハイテン</t>
    </rPh>
    <phoneticPr fontId="21"/>
  </si>
  <si>
    <t>全取得日数</t>
    <rPh sb="0" eb="1">
      <t>ゼン</t>
    </rPh>
    <rPh sb="1" eb="3">
      <t>シュトク</t>
    </rPh>
    <rPh sb="3" eb="5">
      <t>ニッスウ</t>
    </rPh>
    <phoneticPr fontId="2"/>
  </si>
  <si>
    <t>全付与日数(繰越日数を含まない）</t>
    <rPh sb="0" eb="1">
      <t>ゼン</t>
    </rPh>
    <rPh sb="1" eb="3">
      <t>フヨ</t>
    </rPh>
    <rPh sb="3" eb="5">
      <t>ニッスウ</t>
    </rPh>
    <phoneticPr fontId="2"/>
  </si>
  <si>
    <t>取得率</t>
    <rPh sb="0" eb="3">
      <t>シュトクリツ</t>
    </rPh>
    <phoneticPr fontId="2"/>
  </si>
  <si>
    <t>配点…70%以上　30点、50%以上70%未満　20点、40％以上50%未満　10点</t>
    <rPh sb="0" eb="2">
      <t>ハイテン</t>
    </rPh>
    <rPh sb="6" eb="8">
      <t>イジョウ</t>
    </rPh>
    <rPh sb="11" eb="12">
      <t>テン</t>
    </rPh>
    <rPh sb="31" eb="33">
      <t>イジョウ</t>
    </rPh>
    <phoneticPr fontId="21"/>
  </si>
  <si>
    <t>%</t>
    <phoneticPr fontId="2"/>
  </si>
  <si>
    <t>集計可能な最新の期（Ａ）全取得日数</t>
    <rPh sb="12" eb="13">
      <t>ゼン</t>
    </rPh>
    <rPh sb="13" eb="15">
      <t>シュトク</t>
    </rPh>
    <rPh sb="15" eb="17">
      <t>ニッスウ</t>
    </rPh>
    <phoneticPr fontId="2"/>
  </si>
  <si>
    <t>（Ａ）全付与日数（繰越日数を含まない）</t>
    <rPh sb="3" eb="4">
      <t>ゼン</t>
    </rPh>
    <rPh sb="4" eb="6">
      <t>フヨ</t>
    </rPh>
    <rPh sb="6" eb="8">
      <t>ニッスウ</t>
    </rPh>
    <rPh sb="9" eb="11">
      <t>クリコシ</t>
    </rPh>
    <rPh sb="11" eb="13">
      <t>ニッスウ</t>
    </rPh>
    <rPh sb="14" eb="15">
      <t>フク</t>
    </rPh>
    <phoneticPr fontId="2"/>
  </si>
  <si>
    <t>（Ａ）の前期の全取得日数</t>
    <rPh sb="4" eb="6">
      <t>ゼンキ</t>
    </rPh>
    <rPh sb="7" eb="8">
      <t>ゼン</t>
    </rPh>
    <rPh sb="8" eb="10">
      <t>シュトク</t>
    </rPh>
    <rPh sb="10" eb="12">
      <t>ニッスウ</t>
    </rPh>
    <phoneticPr fontId="2"/>
  </si>
  <si>
    <t>（Ａ）の前期の全付与日数（繰越日数を含まない）</t>
    <rPh sb="7" eb="8">
      <t>ゼン</t>
    </rPh>
    <rPh sb="8" eb="10">
      <t>フヨ</t>
    </rPh>
    <rPh sb="10" eb="12">
      <t>ニッスウ</t>
    </rPh>
    <rPh sb="13" eb="15">
      <t>クリコシ</t>
    </rPh>
    <rPh sb="15" eb="17">
      <t>ニッスウ</t>
    </rPh>
    <rPh sb="18" eb="19">
      <t>フク</t>
    </rPh>
    <phoneticPr fontId="2"/>
  </si>
  <si>
    <t>増加率</t>
    <rPh sb="0" eb="2">
      <t>ゾウカ</t>
    </rPh>
    <rPh sb="2" eb="3">
      <t>リツ</t>
    </rPh>
    <phoneticPr fontId="2"/>
  </si>
  <si>
    <t>人</t>
    <rPh sb="0" eb="1">
      <t>ニン</t>
    </rPh>
    <phoneticPr fontId="2"/>
  </si>
  <si>
    <t>３の得点
（いずれか点の高い方）</t>
    <rPh sb="2" eb="4">
      <t>トクテン</t>
    </rPh>
    <rPh sb="10" eb="11">
      <t>テン</t>
    </rPh>
    <rPh sb="12" eb="13">
      <t>タカ</t>
    </rPh>
    <rPh sb="14" eb="15">
      <t>ホウ</t>
    </rPh>
    <phoneticPr fontId="21"/>
  </si>
  <si>
    <t>配点…時間単位　10点、半日単位　5点</t>
    <rPh sb="0" eb="2">
      <t>ハイテン</t>
    </rPh>
    <rPh sb="3" eb="5">
      <t>ジカン</t>
    </rPh>
    <rPh sb="5" eb="7">
      <t>タンイ</t>
    </rPh>
    <rPh sb="12" eb="14">
      <t>ハンニチ</t>
    </rPh>
    <rPh sb="14" eb="16">
      <t>タンイ</t>
    </rPh>
    <phoneticPr fontId="21"/>
  </si>
  <si>
    <t>配点…３期　30点、２期　20点、１期　10点</t>
    <rPh sb="0" eb="2">
      <t>ハイテン</t>
    </rPh>
    <rPh sb="4" eb="5">
      <t>キ</t>
    </rPh>
    <rPh sb="11" eb="12">
      <t>キヒタンイ</t>
    </rPh>
    <rPh sb="15" eb="16">
      <t>テン</t>
    </rPh>
    <rPh sb="18" eb="19">
      <t>キ</t>
    </rPh>
    <rPh sb="22" eb="23">
      <t>テン</t>
    </rPh>
    <phoneticPr fontId="21"/>
  </si>
  <si>
    <t>配点…雇用人数１人につき２点（上限10点）</t>
    <rPh sb="0" eb="2">
      <t>ハイテン</t>
    </rPh>
    <rPh sb="15" eb="17">
      <t>ジョウゲン</t>
    </rPh>
    <rPh sb="19" eb="20">
      <t>テン</t>
    </rPh>
    <phoneticPr fontId="21"/>
  </si>
  <si>
    <t>集計可能な過去３期において、県が主催する「子育てママの仕事復帰応援事業」を利用した求職者を何人雇用しましたか。</t>
    <rPh sb="14" eb="15">
      <t>ケン</t>
    </rPh>
    <rPh sb="16" eb="18">
      <t>シュサイ</t>
    </rPh>
    <rPh sb="21" eb="23">
      <t>コソダ</t>
    </rPh>
    <rPh sb="27" eb="29">
      <t>シゴト</t>
    </rPh>
    <rPh sb="29" eb="31">
      <t>フッキ</t>
    </rPh>
    <rPh sb="31" eb="33">
      <t>オウエン</t>
    </rPh>
    <rPh sb="33" eb="35">
      <t>ジギョウ</t>
    </rPh>
    <rPh sb="37" eb="39">
      <t>リヨウ</t>
    </rPh>
    <rPh sb="41" eb="44">
      <t>キュウショクシャ</t>
    </rPh>
    <rPh sb="45" eb="47">
      <t>ナンニン</t>
    </rPh>
    <rPh sb="47" eb="49">
      <t>コヨウ</t>
    </rPh>
    <phoneticPr fontId="21"/>
  </si>
  <si>
    <t>雇用人数を入力してください→</t>
    <rPh sb="0" eb="2">
      <t>コヨウ</t>
    </rPh>
    <rPh sb="2" eb="4">
      <t>ニンズウ</t>
    </rPh>
    <rPh sb="5" eb="7">
      <t>ニュウリョク</t>
    </rPh>
    <phoneticPr fontId="2"/>
  </si>
  <si>
    <t>県が主催する女性向け合同企業説明会を利用した求職者を何人雇用しましたか。</t>
    <rPh sb="0" eb="1">
      <t>ケン</t>
    </rPh>
    <rPh sb="2" eb="4">
      <t>シュサイ</t>
    </rPh>
    <rPh sb="6" eb="8">
      <t>ジョセイ</t>
    </rPh>
    <rPh sb="8" eb="9">
      <t>ム</t>
    </rPh>
    <rPh sb="10" eb="12">
      <t>ゴウドウ</t>
    </rPh>
    <rPh sb="12" eb="14">
      <t>キギョウ</t>
    </rPh>
    <rPh sb="14" eb="16">
      <t>セツメイ</t>
    </rPh>
    <rPh sb="16" eb="17">
      <t>カイ</t>
    </rPh>
    <rPh sb="18" eb="20">
      <t>リヨウ</t>
    </rPh>
    <rPh sb="22" eb="25">
      <t>キュウショクシャ</t>
    </rPh>
    <rPh sb="26" eb="28">
      <t>ナンニン</t>
    </rPh>
    <rPh sb="28" eb="30">
      <t>コヨウ</t>
    </rPh>
    <phoneticPr fontId="21"/>
  </si>
  <si>
    <t>配点…雇用人数フルタイム１人につき２点、それ以外１人につき１点。在宅ワーカー登録の場合は業務を発注した人１人につき１点。（上限10点）</t>
    <rPh sb="0" eb="2">
      <t>ハイテン</t>
    </rPh>
    <rPh sb="61" eb="63">
      <t>ジョウゲン</t>
    </rPh>
    <rPh sb="65" eb="66">
      <t>テン</t>
    </rPh>
    <phoneticPr fontId="21"/>
  </si>
  <si>
    <t>フルタイムの雇用人数を入力してください→</t>
    <rPh sb="6" eb="8">
      <t>コヨウ</t>
    </rPh>
    <rPh sb="8" eb="10">
      <t>ニンズウ</t>
    </rPh>
    <rPh sb="11" eb="13">
      <t>ニュウリョク</t>
    </rPh>
    <phoneticPr fontId="2"/>
  </si>
  <si>
    <t>フルタイム以外の雇用人数を入力してください→</t>
    <rPh sb="5" eb="7">
      <t>イガイ</t>
    </rPh>
    <rPh sb="8" eb="10">
      <t>コヨウ</t>
    </rPh>
    <rPh sb="10" eb="12">
      <t>ニンズウ</t>
    </rPh>
    <rPh sb="13" eb="15">
      <t>ニュウリョク</t>
    </rPh>
    <phoneticPr fontId="2"/>
  </si>
  <si>
    <t>在宅ワーカー発注人数を入力してください→</t>
    <rPh sb="0" eb="2">
      <t>ザイタク</t>
    </rPh>
    <rPh sb="6" eb="8">
      <t>ハッチュウ</t>
    </rPh>
    <rPh sb="8" eb="10">
      <t>ニンズウ</t>
    </rPh>
    <rPh sb="11" eb="13">
      <t>ニュウリョク</t>
    </rPh>
    <phoneticPr fontId="2"/>
  </si>
  <si>
    <t>配点…発注実績年間５万円につき１点（上限10点）</t>
    <rPh sb="0" eb="2">
      <t>ハイテン</t>
    </rPh>
    <rPh sb="18" eb="20">
      <t>ジョウゲン</t>
    </rPh>
    <rPh sb="22" eb="23">
      <t>テン</t>
    </rPh>
    <phoneticPr fontId="21"/>
  </si>
  <si>
    <t>県が主催する「在宅ワークマッチング交流会」の参加者に、業務を発注しましたか。</t>
    <rPh sb="0" eb="1">
      <t>ケン</t>
    </rPh>
    <rPh sb="2" eb="4">
      <t>シュサイ</t>
    </rPh>
    <rPh sb="7" eb="9">
      <t>ザイタク</t>
    </rPh>
    <rPh sb="17" eb="19">
      <t>コウリュウ</t>
    </rPh>
    <rPh sb="19" eb="20">
      <t>カイ</t>
    </rPh>
    <rPh sb="22" eb="25">
      <t>サンカシャ</t>
    </rPh>
    <rPh sb="27" eb="29">
      <t>ギョウム</t>
    </rPh>
    <rPh sb="30" eb="32">
      <t>ハッチュウ</t>
    </rPh>
    <phoneticPr fontId="21"/>
  </si>
  <si>
    <t>分野２　働き方改革に関する国及び県の認定・宣言等</t>
    <phoneticPr fontId="21"/>
  </si>
  <si>
    <t>８</t>
    <phoneticPr fontId="21"/>
  </si>
  <si>
    <t>女性活躍推進企業</t>
    <rPh sb="6" eb="8">
      <t>キギョウ</t>
    </rPh>
    <phoneticPr fontId="21"/>
  </si>
  <si>
    <t>９</t>
    <phoneticPr fontId="21"/>
  </si>
  <si>
    <t>分野１、２の合計点</t>
    <rPh sb="0" eb="2">
      <t>ブンヤ</t>
    </rPh>
    <rPh sb="6" eb="8">
      <t>ゴウケイ</t>
    </rPh>
    <rPh sb="8" eb="9">
      <t>テン</t>
    </rPh>
    <phoneticPr fontId="21"/>
  </si>
  <si>
    <t>健康経営事業所</t>
    <rPh sb="0" eb="2">
      <t>ケンコウ</t>
    </rPh>
    <rPh sb="2" eb="4">
      <t>ケイエイ</t>
    </rPh>
    <rPh sb="4" eb="7">
      <t>ジギョウショ</t>
    </rPh>
    <phoneticPr fontId="21"/>
  </si>
  <si>
    <t>くるみん（国）</t>
    <rPh sb="5" eb="6">
      <t>クニ</t>
    </rPh>
    <phoneticPr fontId="21"/>
  </si>
  <si>
    <t>ユースエール（国）</t>
    <rPh sb="7" eb="8">
      <t>クニ</t>
    </rPh>
    <phoneticPr fontId="21"/>
  </si>
  <si>
    <t>えるぼし（国）</t>
    <rPh sb="5" eb="6">
      <t>クニ</t>
    </rPh>
    <phoneticPr fontId="21"/>
  </si>
  <si>
    <t>イクボス宣言企業（ＮＰＯ法人ファザーリングジャパン、国、県）</t>
    <rPh sb="4" eb="6">
      <t>センゲン</t>
    </rPh>
    <rPh sb="6" eb="8">
      <t>キギョウ</t>
    </rPh>
    <rPh sb="9" eb="14">
      <t>ンポホウジン</t>
    </rPh>
    <rPh sb="26" eb="27">
      <t>クニ</t>
    </rPh>
    <rPh sb="28" eb="29">
      <t>ケン</t>
    </rPh>
    <phoneticPr fontId="21"/>
  </si>
  <si>
    <t>トモニン（仕事と介護の両立支援取組企業）（国）</t>
    <rPh sb="5" eb="7">
      <t>シゴト</t>
    </rPh>
    <rPh sb="8" eb="10">
      <t>カイゴ</t>
    </rPh>
    <rPh sb="11" eb="13">
      <t>リョウリツ</t>
    </rPh>
    <rPh sb="13" eb="15">
      <t>シエン</t>
    </rPh>
    <rPh sb="15" eb="17">
      <t>トリクミ</t>
    </rPh>
    <rPh sb="17" eb="19">
      <t>キギョウ</t>
    </rPh>
    <rPh sb="21" eb="22">
      <t>クニ</t>
    </rPh>
    <phoneticPr fontId="21"/>
  </si>
  <si>
    <t>「おおいた働き方改革」推進優良企業表彰　簡易診断</t>
    <rPh sb="5" eb="6">
      <t>ハタラ</t>
    </rPh>
    <rPh sb="7" eb="8">
      <t>カタ</t>
    </rPh>
    <rPh sb="8" eb="10">
      <t>カイカク</t>
    </rPh>
    <rPh sb="11" eb="13">
      <t>スイシン</t>
    </rPh>
    <rPh sb="13" eb="15">
      <t>ユウリョウ</t>
    </rPh>
    <rPh sb="15" eb="17">
      <t>キギョウ</t>
    </rPh>
    <rPh sb="17" eb="19">
      <t>ヒョウショウ</t>
    </rPh>
    <rPh sb="20" eb="22">
      <t>カンイ</t>
    </rPh>
    <phoneticPr fontId="2"/>
  </si>
  <si>
    <t>配点…おおいた女性活躍推進事業者　5点、女性活躍推進宣言企業　2点</t>
    <rPh sb="0" eb="2">
      <t>ハイテン</t>
    </rPh>
    <rPh sb="7" eb="9">
      <t>ジョセイ</t>
    </rPh>
    <rPh sb="9" eb="11">
      <t>カツヤク</t>
    </rPh>
    <rPh sb="11" eb="13">
      <t>スイシン</t>
    </rPh>
    <rPh sb="13" eb="15">
      <t>ジギョウ</t>
    </rPh>
    <rPh sb="15" eb="16">
      <t>シャ</t>
    </rPh>
    <rPh sb="20" eb="22">
      <t>ジョセイ</t>
    </rPh>
    <rPh sb="22" eb="24">
      <t>カツヤク</t>
    </rPh>
    <rPh sb="24" eb="26">
      <t>スイシン</t>
    </rPh>
    <rPh sb="26" eb="28">
      <t>センゲン</t>
    </rPh>
    <rPh sb="28" eb="30">
      <t>キギョウヒタンイ</t>
    </rPh>
    <rPh sb="32" eb="33">
      <t>テン</t>
    </rPh>
    <phoneticPr fontId="21"/>
  </si>
  <si>
    <t>配点…優秀健康経営事業所　5点、健康経営事業所認定　3点</t>
    <rPh sb="0" eb="2">
      <t>ハイテン</t>
    </rPh>
    <rPh sb="3" eb="5">
      <t>ユウシュウ</t>
    </rPh>
    <rPh sb="5" eb="7">
      <t>ケンコウ</t>
    </rPh>
    <rPh sb="7" eb="9">
      <t>ケイエイ</t>
    </rPh>
    <rPh sb="9" eb="12">
      <t>ジギョウショ</t>
    </rPh>
    <rPh sb="12" eb="13">
      <t>ギョウシャ</t>
    </rPh>
    <rPh sb="16" eb="18">
      <t>ケンコウ</t>
    </rPh>
    <rPh sb="18" eb="20">
      <t>ケイエイ</t>
    </rPh>
    <rPh sb="20" eb="23">
      <t>ジギョウショ</t>
    </rPh>
    <rPh sb="23" eb="25">
      <t>ニンテイ</t>
    </rPh>
    <rPh sb="27" eb="28">
      <t>テン</t>
    </rPh>
    <phoneticPr fontId="21"/>
  </si>
  <si>
    <t>資格取得人数及び採用人数を入力してください→</t>
    <rPh sb="0" eb="2">
      <t>シカク</t>
    </rPh>
    <rPh sb="2" eb="4">
      <t>シュトク</t>
    </rPh>
    <rPh sb="4" eb="6">
      <t>ニンズウ</t>
    </rPh>
    <rPh sb="6" eb="7">
      <t>オヨ</t>
    </rPh>
    <rPh sb="8" eb="10">
      <t>サイヨウ</t>
    </rPh>
    <rPh sb="10" eb="12">
      <t>ニンズウ</t>
    </rPh>
    <rPh sb="13" eb="15">
      <t>ニュウリョク</t>
    </rPh>
    <phoneticPr fontId="2"/>
  </si>
  <si>
    <t>配点…過去３期の１級技能士資格取得者１人につき１点、有資格者採用１人につき１点（上限5点）</t>
    <rPh sb="0" eb="2">
      <t>ハイテン</t>
    </rPh>
    <rPh sb="40" eb="42">
      <t>ジョウゲン</t>
    </rPh>
    <rPh sb="43" eb="44">
      <t>テン</t>
    </rPh>
    <phoneticPr fontId="21"/>
  </si>
  <si>
    <t>技能士育成</t>
    <rPh sb="0" eb="3">
      <t>ギノウシ</t>
    </rPh>
    <rPh sb="3" eb="5">
      <t>イクセイ</t>
    </rPh>
    <phoneticPr fontId="21"/>
  </si>
  <si>
    <t>配点…はい　5点、いいえ　0点</t>
    <rPh sb="0" eb="2">
      <t>ハイテン</t>
    </rPh>
    <phoneticPr fontId="21"/>
  </si>
  <si>
    <t>配点…はい　3点、いいえ　0点</t>
    <rPh sb="0" eb="2">
      <t>ハイテン</t>
    </rPh>
    <phoneticPr fontId="21"/>
  </si>
  <si>
    <t>配点…はい　2点、いいえ　0点</t>
    <rPh sb="0" eb="2">
      <t>ハイテン</t>
    </rPh>
    <phoneticPr fontId="21"/>
  </si>
  <si>
    <t>　　</t>
  </si>
  <si>
    <t>入力お疲れ様でした。</t>
    <rPh sb="0" eb="2">
      <t>ニュウリョク</t>
    </rPh>
    <rPh sb="3" eb="4">
      <t>ツカ</t>
    </rPh>
    <rPh sb="5" eb="6">
      <t>サマ</t>
    </rPh>
    <phoneticPr fontId="2"/>
  </si>
  <si>
    <t>配点…プラチナくるみん　30点、くるみん　20点</t>
    <rPh sb="0" eb="2">
      <t>ハイテン</t>
    </rPh>
    <rPh sb="23" eb="24">
      <t>テン</t>
    </rPh>
    <phoneticPr fontId="21"/>
  </si>
  <si>
    <t>〈診断結果〉</t>
    <rPh sb="1" eb="3">
      <t>シンダン</t>
    </rPh>
    <rPh sb="3" eb="5">
      <t>ケッカ</t>
    </rPh>
    <phoneticPr fontId="2"/>
  </si>
  <si>
    <t>集計可能な最新の期（Ａ）の全ての労働者の年間年次有給休暇の取得日数が５日以上ですか。
（１０日以上の年次有給休暇が付与される労働者を対象とする。）</t>
    <phoneticPr fontId="2"/>
  </si>
  <si>
    <t>集計可能な最新の期（Ａ）とその前期の、従業員1人当たりの年次有給休暇取得率の増加割合は何％ですか。</t>
    <rPh sb="0" eb="2">
      <t>シュウケイ</t>
    </rPh>
    <rPh sb="2" eb="4">
      <t>カノウ</t>
    </rPh>
    <rPh sb="5" eb="7">
      <t>サイシン</t>
    </rPh>
    <rPh sb="8" eb="9">
      <t>キ</t>
    </rPh>
    <rPh sb="15" eb="17">
      <t>ゼンキ</t>
    </rPh>
    <rPh sb="28" eb="30">
      <t>ネンジ</t>
    </rPh>
    <rPh sb="30" eb="32">
      <t>ユウキュウ</t>
    </rPh>
    <rPh sb="32" eb="34">
      <t>キュウカ</t>
    </rPh>
    <rPh sb="34" eb="36">
      <t>シュトク</t>
    </rPh>
    <rPh sb="36" eb="37">
      <t>リツ</t>
    </rPh>
    <rPh sb="38" eb="40">
      <t>ゾウカ</t>
    </rPh>
    <rPh sb="40" eb="42">
      <t>ワリアイ</t>
    </rPh>
    <rPh sb="43" eb="44">
      <t>ナン</t>
    </rPh>
    <phoneticPr fontId="21"/>
  </si>
  <si>
    <t>日</t>
    <rPh sb="0" eb="1">
      <t>ヒ</t>
    </rPh>
    <phoneticPr fontId="2"/>
  </si>
  <si>
    <t>集計可能な最新の期（Ａ）の年次有給休暇の取得率は、企業全体（本社が県外の場合、県内の事業所全体）で平均して何％ですか。</t>
    <rPh sb="0" eb="2">
      <t>シュウケイ</t>
    </rPh>
    <rPh sb="2" eb="4">
      <t>カノウ</t>
    </rPh>
    <rPh sb="5" eb="7">
      <t>サイシン</t>
    </rPh>
    <rPh sb="8" eb="9">
      <t>キ</t>
    </rPh>
    <rPh sb="30" eb="32">
      <t>ホンシャ</t>
    </rPh>
    <rPh sb="33" eb="35">
      <t>ケンガイ</t>
    </rPh>
    <rPh sb="36" eb="38">
      <t>バアイ</t>
    </rPh>
    <rPh sb="39" eb="41">
      <t>ケンナイ</t>
    </rPh>
    <rPh sb="42" eb="45">
      <t>ジギョウショ</t>
    </rPh>
    <rPh sb="45" eb="47">
      <t>ゼンタイ</t>
    </rPh>
    <rPh sb="53" eb="54">
      <t>ナン</t>
    </rPh>
    <phoneticPr fontId="21"/>
  </si>
  <si>
    <t>集計可能な最新の期（Ａ）の全ての労働者の年間時間外労働時間が720時間未満ですか。</t>
    <phoneticPr fontId="2"/>
  </si>
  <si>
    <t>集計可能な最新の期（Ａ）の、従業員1人当たりの年間所定外労働時間は何時間ですか。（短時間労働者を除く。）</t>
    <rPh sb="0" eb="2">
      <t>シュウケイ</t>
    </rPh>
    <rPh sb="2" eb="4">
      <t>カノウ</t>
    </rPh>
    <rPh sb="5" eb="7">
      <t>サイシン</t>
    </rPh>
    <rPh sb="8" eb="9">
      <t>キ</t>
    </rPh>
    <rPh sb="23" eb="25">
      <t>ネンカン</t>
    </rPh>
    <rPh sb="25" eb="28">
      <t>ショテイガイ</t>
    </rPh>
    <rPh sb="28" eb="30">
      <t>ロウドウ</t>
    </rPh>
    <rPh sb="30" eb="32">
      <t>ジカン</t>
    </rPh>
    <rPh sb="33" eb="34">
      <t>ナン</t>
    </rPh>
    <rPh sb="34" eb="36">
      <t>ジカン</t>
    </rPh>
    <phoneticPr fontId="21"/>
  </si>
  <si>
    <t>集計可能な最新の期（Ａ）の年間所定外労働時間</t>
    <rPh sb="15" eb="18">
      <t>ショテイガイ</t>
    </rPh>
    <phoneticPr fontId="2"/>
  </si>
  <si>
    <t>短時間労働者を除く従業員数</t>
    <rPh sb="0" eb="3">
      <t>タンジカン</t>
    </rPh>
    <rPh sb="3" eb="6">
      <t>ロウドウシャ</t>
    </rPh>
    <rPh sb="7" eb="8">
      <t>ノゾ</t>
    </rPh>
    <rPh sb="9" eb="12">
      <t>ジュウギョウイン</t>
    </rPh>
    <rPh sb="12" eb="13">
      <t>スウ</t>
    </rPh>
    <phoneticPr fontId="2"/>
  </si>
  <si>
    <t>集計可能な最新の期（Ａ）の短時間労働者を除く従業員の</t>
    <rPh sb="13" eb="16">
      <t>タンジカン</t>
    </rPh>
    <rPh sb="16" eb="19">
      <t>ロウドウシャ</t>
    </rPh>
    <rPh sb="20" eb="21">
      <t>ノゾ</t>
    </rPh>
    <rPh sb="22" eb="25">
      <t>ジュウギョウイン</t>
    </rPh>
    <phoneticPr fontId="2"/>
  </si>
  <si>
    <t>年間総実労働時間</t>
    <rPh sb="0" eb="2">
      <t>ネンカン</t>
    </rPh>
    <phoneticPr fontId="2"/>
  </si>
  <si>
    <t>（A）の短時間労働者を除く従業員数</t>
    <rPh sb="4" eb="7">
      <t>タンジカン</t>
    </rPh>
    <rPh sb="7" eb="10">
      <t>ロウドウシャ</t>
    </rPh>
    <rPh sb="11" eb="12">
      <t>ノゾ</t>
    </rPh>
    <rPh sb="13" eb="16">
      <t>ジュウギョウイン</t>
    </rPh>
    <rPh sb="16" eb="17">
      <t>スウ</t>
    </rPh>
    <phoneticPr fontId="2"/>
  </si>
  <si>
    <t>（Ａ）の前期の短時間労働者を除く従業員の年間総実労働</t>
    <phoneticPr fontId="2"/>
  </si>
  <si>
    <t>時間</t>
    <phoneticPr fontId="2"/>
  </si>
  <si>
    <t>（A）の前期の短時間労働者を除く従業員数</t>
    <rPh sb="4" eb="6">
      <t>ゼンキ</t>
    </rPh>
    <rPh sb="7" eb="10">
      <t>タンジカン</t>
    </rPh>
    <rPh sb="10" eb="13">
      <t>ロウドウシャ</t>
    </rPh>
    <rPh sb="14" eb="15">
      <t>ノゾ</t>
    </rPh>
    <rPh sb="16" eb="19">
      <t>ジュウギョウイン</t>
    </rPh>
    <rPh sb="19" eb="20">
      <t>スウ</t>
    </rPh>
    <phoneticPr fontId="2"/>
  </si>
  <si>
    <t>配点…30時間未満　20点、30時間以上60時間未満　10点、60時間以上120時間未満　5点</t>
    <rPh sb="0" eb="2">
      <t>ハイテン</t>
    </rPh>
    <rPh sb="5" eb="7">
      <t>ジカン</t>
    </rPh>
    <rPh sb="7" eb="9">
      <t>ミマン</t>
    </rPh>
    <rPh sb="12" eb="13">
      <t>テン</t>
    </rPh>
    <rPh sb="16" eb="18">
      <t>ジカン</t>
    </rPh>
    <rPh sb="22" eb="24">
      <t>ジカン</t>
    </rPh>
    <rPh sb="33" eb="35">
      <t>ジカン</t>
    </rPh>
    <rPh sb="35" eb="37">
      <t>イジョウ</t>
    </rPh>
    <rPh sb="40" eb="42">
      <t>ジカン</t>
    </rPh>
    <phoneticPr fontId="21"/>
  </si>
  <si>
    <t>配点…20%以上　20点、10%以上20%未満　10点、5％以上10%未満　5点</t>
    <rPh sb="0" eb="2">
      <t>ハイテン</t>
    </rPh>
    <rPh sb="6" eb="8">
      <t>イジョウ</t>
    </rPh>
    <rPh sb="11" eb="12">
      <t>テン</t>
    </rPh>
    <rPh sb="30" eb="32">
      <t>イジョウ</t>
    </rPh>
    <phoneticPr fontId="21"/>
  </si>
  <si>
    <t>配点…10%以上　20点、5%以上10%未満　10点、1%以上5%未満　5点</t>
    <rPh sb="0" eb="2">
      <t>ハイテン</t>
    </rPh>
    <rPh sb="6" eb="8">
      <t>イジョウ</t>
    </rPh>
    <rPh sb="11" eb="12">
      <t>テン</t>
    </rPh>
    <rPh sb="29" eb="31">
      <t>イジョウ</t>
    </rPh>
    <phoneticPr fontId="21"/>
  </si>
  <si>
    <t>○応募要件…「１の得点」、「３の得点」が各５点以上、かつ合計点が７０点以上</t>
    <rPh sb="1" eb="3">
      <t>オウボ</t>
    </rPh>
    <rPh sb="3" eb="5">
      <t>ヨウケン</t>
    </rPh>
    <rPh sb="9" eb="11">
      <t>トクテン</t>
    </rPh>
    <rPh sb="16" eb="18">
      <t>トクテン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</si>
</sst>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2" x14ac:knownFonts="1">
    <font>
      <sz val="11"/>
      <color theme="1"/>
      <name val="ＭＳ Ｐゴシック"/>
      <family val="2"/>
      <charset val="128"/>
      <scheme val="minor"/>
    </font>
    <font>
      <sz val="11"/>
      <color theme="1"/>
      <name val="ＤＨＰ平成ゴシックW5"/>
      <family val="3"/>
      <charset val="128"/>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ＤＨＰ平成ゴシックW5"/>
      <family val="3"/>
      <charset val="128"/>
    </font>
    <font>
      <sz val="11"/>
      <color theme="1"/>
      <name val="ＭＳ Ｐゴシック"/>
      <family val="2"/>
      <charset val="128"/>
      <scheme val="minor"/>
    </font>
    <font>
      <sz val="9"/>
      <name val="ＤＨＰ平成ゴシックW5"/>
      <family val="3"/>
      <charset val="128"/>
    </font>
    <font>
      <sz val="14"/>
      <color theme="1"/>
      <name val="ＤＨＰ平成ゴシックW5"/>
      <family val="3"/>
      <charset val="128"/>
    </font>
    <font>
      <b/>
      <sz val="11"/>
      <color theme="1"/>
      <name val="ＤＨＰ平成ゴシックW5"/>
      <family val="3"/>
      <charset val="128"/>
    </font>
    <font>
      <i/>
      <sz val="11"/>
      <color theme="1"/>
      <name val="ＤＨＰ平成ゴシックW5"/>
      <family val="3"/>
      <charset val="128"/>
    </font>
    <font>
      <b/>
      <sz val="20"/>
      <name val="ＤＨＰ平成ゴシックW5"/>
      <family val="3"/>
      <charset val="128"/>
    </font>
    <font>
      <u/>
      <sz val="16"/>
      <color theme="3" tint="0.39997558519241921"/>
      <name val="ＤＨＰ平成ゴシックW5"/>
      <family val="3"/>
      <charset val="128"/>
    </font>
    <font>
      <b/>
      <sz val="18"/>
      <name val="ＤＨＰ平成ゴシックW5"/>
      <family val="3"/>
      <charset val="128"/>
    </font>
    <font>
      <b/>
      <sz val="14"/>
      <name val="ＤＨＰ平成ゴシックW5"/>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bgColor indexed="64"/>
      </patternFill>
    </fill>
    <fill>
      <patternFill patternType="gray125">
        <bgColor theme="0"/>
      </patternFill>
    </fill>
    <fill>
      <patternFill patternType="gray0625">
        <bgColor theme="0"/>
      </patternFill>
    </fill>
    <fill>
      <patternFill patternType="gray0625"/>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double">
        <color indexed="64"/>
      </left>
      <right style="double">
        <color indexed="64"/>
      </right>
      <top style="double">
        <color indexed="64"/>
      </top>
      <bottom style="double">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style="slantDashDot">
        <color auto="1"/>
      </right>
      <top/>
      <bottom/>
      <diagonal/>
    </border>
    <border>
      <left style="slantDashDot">
        <color auto="1"/>
      </left>
      <right/>
      <top/>
      <bottom/>
      <diagonal/>
    </border>
    <border>
      <left/>
      <right style="slantDashDot">
        <color auto="1"/>
      </right>
      <top style="thin">
        <color indexed="64"/>
      </top>
      <bottom style="thin">
        <color indexed="64"/>
      </bottom>
      <diagonal/>
    </border>
    <border>
      <left style="slantDashDot">
        <color auto="1"/>
      </left>
      <right/>
      <top style="thin">
        <color indexed="64"/>
      </top>
      <bottom style="thin">
        <color indexed="64"/>
      </bottom>
      <diagonal/>
    </border>
    <border>
      <left/>
      <right style="double">
        <color indexed="64"/>
      </right>
      <top style="medium">
        <color indexed="64"/>
      </top>
      <bottom style="medium">
        <color indexed="64"/>
      </bottom>
      <diagonal/>
    </border>
  </borders>
  <cellStyleXfs count="44">
    <xf numFmtId="0" fontId="0" fillId="0" borderId="0">
      <alignment vertical="center"/>
    </xf>
    <xf numFmtId="0" fontId="3"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38" fontId="23" fillId="0" borderId="0" applyFont="0" applyFill="0" applyBorder="0" applyAlignment="0" applyProtection="0">
      <alignment vertical="center"/>
    </xf>
  </cellStyleXfs>
  <cellXfs count="103">
    <xf numFmtId="0" fontId="0" fillId="0" borderId="0" xfId="0">
      <alignment vertical="center"/>
    </xf>
    <xf numFmtId="0" fontId="1" fillId="0" borderId="0" xfId="0" applyFont="1">
      <alignment vertical="center"/>
    </xf>
    <xf numFmtId="0" fontId="22" fillId="25" borderId="11" xfId="1" applyFont="1" applyFill="1" applyBorder="1" applyAlignment="1">
      <alignment vertical="center"/>
    </xf>
    <xf numFmtId="0" fontId="22" fillId="24" borderId="12" xfId="1" applyFont="1" applyFill="1" applyBorder="1" applyAlignment="1">
      <alignment horizontal="left" vertical="center"/>
    </xf>
    <xf numFmtId="0" fontId="22" fillId="24" borderId="11" xfId="1" applyFont="1" applyFill="1" applyBorder="1" applyAlignment="1">
      <alignment horizontal="left" vertical="center"/>
    </xf>
    <xf numFmtId="0" fontId="22" fillId="24" borderId="15" xfId="1" applyFont="1" applyFill="1" applyBorder="1" applyAlignment="1">
      <alignment horizontal="left" vertical="center"/>
    </xf>
    <xf numFmtId="0" fontId="1" fillId="0" borderId="0" xfId="0" applyFont="1" applyBorder="1">
      <alignment vertical="center"/>
    </xf>
    <xf numFmtId="0" fontId="1" fillId="29" borderId="0" xfId="0" applyFont="1" applyFill="1">
      <alignment vertical="center"/>
    </xf>
    <xf numFmtId="0" fontId="1" fillId="29" borderId="0" xfId="0" applyFont="1" applyFill="1" applyAlignment="1">
      <alignment horizontal="center" vertical="center"/>
    </xf>
    <xf numFmtId="0" fontId="22" fillId="29" borderId="13" xfId="1" applyFont="1" applyFill="1" applyBorder="1" applyAlignment="1">
      <alignment horizontal="left" vertical="center" indent="1"/>
    </xf>
    <xf numFmtId="0" fontId="22" fillId="29" borderId="13" xfId="1" applyFont="1" applyFill="1" applyBorder="1" applyAlignment="1">
      <alignment vertical="center"/>
    </xf>
    <xf numFmtId="0" fontId="22" fillId="29" borderId="0" xfId="1" applyFont="1" applyFill="1" applyBorder="1" applyAlignment="1">
      <alignment horizontal="left" vertical="center" indent="1"/>
    </xf>
    <xf numFmtId="0" fontId="22" fillId="29" borderId="0" xfId="1" applyFont="1" applyFill="1" applyBorder="1" applyAlignment="1">
      <alignment vertical="center"/>
    </xf>
    <xf numFmtId="0" fontId="22" fillId="29" borderId="14" xfId="1" applyFont="1" applyFill="1" applyBorder="1" applyAlignment="1">
      <alignment horizontal="left" vertical="center" indent="1"/>
    </xf>
    <xf numFmtId="0" fontId="22" fillId="29" borderId="14" xfId="1" applyFont="1" applyFill="1" applyBorder="1" applyAlignment="1">
      <alignment vertical="center" wrapText="1"/>
    </xf>
    <xf numFmtId="0" fontId="22" fillId="29" borderId="14" xfId="1" applyFont="1" applyFill="1" applyBorder="1" applyAlignment="1">
      <alignment vertical="center"/>
    </xf>
    <xf numFmtId="0" fontId="22" fillId="29" borderId="0" xfId="1" applyFont="1" applyFill="1" applyBorder="1" applyAlignment="1">
      <alignment horizontal="center" vertical="center"/>
    </xf>
    <xf numFmtId="0" fontId="22" fillId="29" borderId="14" xfId="1" applyFont="1" applyFill="1" applyBorder="1" applyAlignment="1">
      <alignment horizontal="center" vertical="center"/>
    </xf>
    <xf numFmtId="0" fontId="22" fillId="29" borderId="14" xfId="1" applyFont="1" applyFill="1" applyBorder="1" applyAlignment="1">
      <alignment vertical="top"/>
    </xf>
    <xf numFmtId="176" fontId="1" fillId="29" borderId="14" xfId="0" applyNumberFormat="1" applyFont="1" applyFill="1" applyBorder="1">
      <alignment vertical="center"/>
    </xf>
    <xf numFmtId="0" fontId="26" fillId="26" borderId="10" xfId="0" applyFont="1" applyFill="1" applyBorder="1" applyAlignment="1">
      <alignment horizontal="center" vertical="center"/>
    </xf>
    <xf numFmtId="0" fontId="22" fillId="29" borderId="0" xfId="1" applyFont="1" applyFill="1" applyBorder="1" applyAlignment="1">
      <alignment horizontal="right" vertical="center"/>
    </xf>
    <xf numFmtId="0" fontId="1" fillId="29" borderId="13" xfId="0" applyFont="1" applyFill="1" applyBorder="1">
      <alignment vertical="center"/>
    </xf>
    <xf numFmtId="0" fontId="1" fillId="29" borderId="14" xfId="0" applyFont="1" applyFill="1" applyBorder="1">
      <alignment vertical="center"/>
    </xf>
    <xf numFmtId="0" fontId="22" fillId="29" borderId="13" xfId="1" applyFont="1" applyFill="1" applyBorder="1" applyAlignment="1">
      <alignment horizontal="right" vertical="center" indent="1"/>
    </xf>
    <xf numFmtId="176" fontId="27" fillId="30" borderId="14" xfId="0" applyNumberFormat="1" applyFont="1" applyFill="1" applyBorder="1" applyAlignment="1">
      <alignment horizontal="center" vertical="center"/>
    </xf>
    <xf numFmtId="0" fontId="22" fillId="27" borderId="10" xfId="1" applyFont="1" applyFill="1" applyBorder="1" applyAlignment="1">
      <alignment horizontal="center" vertical="center"/>
    </xf>
    <xf numFmtId="0" fontId="22" fillId="27" borderId="10" xfId="1" quotePrefix="1" applyFont="1" applyFill="1" applyBorder="1" applyAlignment="1">
      <alignment horizontal="center" vertical="center"/>
    </xf>
    <xf numFmtId="0" fontId="24" fillId="29" borderId="0" xfId="1" applyFont="1" applyFill="1" applyBorder="1" applyAlignment="1">
      <alignment horizontal="right" vertical="top"/>
    </xf>
    <xf numFmtId="0" fontId="22" fillId="0" borderId="0" xfId="1" applyFont="1" applyFill="1" applyBorder="1" applyAlignment="1">
      <alignment vertical="center" wrapText="1"/>
    </xf>
    <xf numFmtId="0" fontId="22" fillId="0" borderId="0" xfId="1" applyFont="1" applyFill="1" applyBorder="1" applyAlignment="1">
      <alignment horizontal="left" vertical="center" wrapText="1"/>
    </xf>
    <xf numFmtId="0" fontId="1" fillId="30" borderId="0" xfId="0" applyFont="1" applyFill="1">
      <alignment vertical="center"/>
    </xf>
    <xf numFmtId="0" fontId="1" fillId="28" borderId="0" xfId="0" applyFont="1" applyFill="1">
      <alignment vertical="center"/>
    </xf>
    <xf numFmtId="0" fontId="1" fillId="0" borderId="13" xfId="0" applyFont="1" applyBorder="1">
      <alignment vertical="center"/>
    </xf>
    <xf numFmtId="0" fontId="22" fillId="29" borderId="0" xfId="1" applyFont="1" applyFill="1" applyBorder="1" applyAlignment="1">
      <alignment horizontal="right" vertical="center" indent="1"/>
    </xf>
    <xf numFmtId="0" fontId="1" fillId="29" borderId="0" xfId="0" applyFont="1" applyFill="1" applyBorder="1">
      <alignment vertical="center"/>
    </xf>
    <xf numFmtId="0" fontId="1" fillId="0" borderId="14" xfId="0" applyFont="1" applyBorder="1">
      <alignment vertical="center"/>
    </xf>
    <xf numFmtId="38" fontId="26" fillId="26" borderId="10" xfId="0" applyNumberFormat="1" applyFont="1" applyFill="1" applyBorder="1" applyAlignment="1">
      <alignment horizontal="center" vertical="center"/>
    </xf>
    <xf numFmtId="0" fontId="1" fillId="29" borderId="24" xfId="0" applyFont="1" applyFill="1" applyBorder="1">
      <alignment vertical="center"/>
    </xf>
    <xf numFmtId="0" fontId="1" fillId="29" borderId="25" xfId="0" applyFont="1" applyFill="1" applyBorder="1">
      <alignment vertical="center"/>
    </xf>
    <xf numFmtId="0" fontId="22" fillId="0" borderId="24" xfId="1" applyFont="1" applyFill="1" applyBorder="1" applyAlignment="1">
      <alignment horizontal="left" vertical="center"/>
    </xf>
    <xf numFmtId="0" fontId="22" fillId="29" borderId="24" xfId="1" applyFont="1" applyFill="1" applyBorder="1" applyAlignment="1">
      <alignment vertical="center"/>
    </xf>
    <xf numFmtId="0" fontId="24" fillId="29" borderId="24" xfId="1" applyFont="1" applyFill="1" applyBorder="1" applyAlignment="1">
      <alignment horizontal="right" vertical="top"/>
    </xf>
    <xf numFmtId="0" fontId="22" fillId="29" borderId="25" xfId="1" applyFont="1" applyFill="1" applyBorder="1" applyAlignment="1">
      <alignment vertical="center"/>
    </xf>
    <xf numFmtId="0" fontId="22" fillId="0" borderId="24" xfId="1" applyFont="1" applyFill="1" applyBorder="1" applyAlignment="1">
      <alignment vertical="center"/>
    </xf>
    <xf numFmtId="0" fontId="22" fillId="0" borderId="24" xfId="1" applyFont="1" applyFill="1" applyBorder="1" applyAlignment="1">
      <alignment vertical="center" wrapText="1"/>
    </xf>
    <xf numFmtId="0" fontId="1" fillId="0" borderId="24" xfId="0" applyFont="1" applyBorder="1">
      <alignment vertical="center"/>
    </xf>
    <xf numFmtId="0" fontId="22" fillId="0" borderId="24" xfId="1" applyFont="1" applyFill="1" applyBorder="1" applyAlignment="1">
      <alignment horizontal="left" vertical="center" wrapText="1"/>
    </xf>
    <xf numFmtId="0" fontId="24" fillId="29" borderId="24" xfId="1" applyFont="1" applyFill="1" applyBorder="1" applyAlignment="1">
      <alignment horizontal="left" vertical="top" wrapText="1"/>
    </xf>
    <xf numFmtId="0" fontId="1" fillId="0" borderId="25" xfId="0" applyFont="1" applyBorder="1">
      <alignment vertical="center"/>
    </xf>
    <xf numFmtId="0" fontId="1" fillId="26" borderId="22" xfId="0" applyFont="1" applyFill="1" applyBorder="1" applyAlignment="1">
      <alignment horizontal="center" vertical="center"/>
    </xf>
    <xf numFmtId="0" fontId="1" fillId="26" borderId="23" xfId="0" applyFont="1" applyFill="1" applyBorder="1" applyAlignment="1">
      <alignment horizontal="center" vertical="center"/>
    </xf>
    <xf numFmtId="0" fontId="22" fillId="30" borderId="0" xfId="1" applyFont="1" applyFill="1" applyBorder="1" applyAlignment="1">
      <alignment vertical="center" wrapText="1"/>
    </xf>
    <xf numFmtId="0" fontId="1" fillId="30" borderId="0" xfId="0" applyFont="1" applyFill="1" applyBorder="1">
      <alignment vertical="center"/>
    </xf>
    <xf numFmtId="0" fontId="29" fillId="30" borderId="0" xfId="0" applyFont="1" applyFill="1">
      <alignment vertical="center"/>
    </xf>
    <xf numFmtId="38" fontId="22" fillId="25" borderId="11" xfId="43" applyFont="1" applyFill="1" applyBorder="1" applyAlignment="1" applyProtection="1">
      <alignment horizontal="center" vertical="center"/>
      <protection locked="0"/>
    </xf>
    <xf numFmtId="38" fontId="22" fillId="25" borderId="11" xfId="43" applyFont="1" applyFill="1" applyBorder="1" applyAlignment="1" applyProtection="1">
      <alignment horizontal="center" vertical="center" wrapText="1"/>
      <protection locked="0"/>
    </xf>
    <xf numFmtId="38" fontId="24" fillId="25" borderId="11" xfId="43" applyFont="1" applyFill="1" applyBorder="1" applyAlignment="1" applyProtection="1">
      <alignment horizontal="center" vertical="center" wrapText="1"/>
      <protection locked="0"/>
    </xf>
    <xf numFmtId="38" fontId="22" fillId="25" borderId="14" xfId="43" applyFont="1" applyFill="1" applyBorder="1" applyAlignment="1" applyProtection="1">
      <alignment horizontal="center" vertical="center" wrapText="1"/>
      <protection locked="0"/>
    </xf>
    <xf numFmtId="38" fontId="22" fillId="25" borderId="11" xfId="43" applyFont="1" applyFill="1" applyBorder="1" applyAlignment="1" applyProtection="1">
      <alignment vertical="center"/>
      <protection locked="0"/>
    </xf>
    <xf numFmtId="38" fontId="22" fillId="25" borderId="14" xfId="43" applyFont="1" applyFill="1" applyBorder="1" applyAlignment="1" applyProtection="1">
      <alignment vertical="center"/>
      <protection locked="0"/>
    </xf>
    <xf numFmtId="0" fontId="29" fillId="30" borderId="0" xfId="0" applyFont="1" applyFill="1" applyAlignment="1">
      <alignment vertical="top" wrapText="1"/>
    </xf>
    <xf numFmtId="0" fontId="1" fillId="30" borderId="0" xfId="0" applyFont="1" applyFill="1" applyAlignment="1">
      <alignment horizontal="right" vertical="center"/>
    </xf>
    <xf numFmtId="0" fontId="30" fillId="31" borderId="21" xfId="0" applyFont="1" applyFill="1" applyBorder="1" applyAlignment="1">
      <alignment horizontal="center" vertical="center"/>
    </xf>
    <xf numFmtId="0" fontId="22" fillId="30" borderId="0" xfId="0" applyFont="1" applyFill="1" applyAlignment="1">
      <alignment vertical="top"/>
    </xf>
    <xf numFmtId="0" fontId="28" fillId="0" borderId="17" xfId="0" applyFont="1" applyFill="1" applyBorder="1" applyAlignment="1">
      <alignment horizontal="center" vertical="center"/>
    </xf>
    <xf numFmtId="0" fontId="1" fillId="0" borderId="28" xfId="0" applyFont="1" applyBorder="1">
      <alignment vertical="center"/>
    </xf>
    <xf numFmtId="38" fontId="22" fillId="0" borderId="11" xfId="43" applyFont="1" applyFill="1" applyBorder="1" applyAlignment="1" applyProtection="1">
      <alignment vertical="center"/>
    </xf>
    <xf numFmtId="0" fontId="22" fillId="32" borderId="12" xfId="1" applyFont="1" applyFill="1" applyBorder="1" applyAlignment="1">
      <alignment horizontal="left" vertical="center" indent="1"/>
    </xf>
    <xf numFmtId="0" fontId="22" fillId="32" borderId="11" xfId="1" applyFont="1" applyFill="1" applyBorder="1" applyAlignment="1">
      <alignment horizontal="left" vertical="center" indent="1"/>
    </xf>
    <xf numFmtId="0" fontId="22" fillId="1" borderId="11" xfId="1" applyFont="1" applyFill="1" applyBorder="1" applyAlignment="1">
      <alignment vertical="center"/>
    </xf>
    <xf numFmtId="0" fontId="22" fillId="1" borderId="26" xfId="1" applyFont="1" applyFill="1" applyBorder="1" applyAlignment="1">
      <alignment vertical="center"/>
    </xf>
    <xf numFmtId="0" fontId="22" fillId="1" borderId="27" xfId="1" applyFont="1" applyFill="1" applyBorder="1" applyAlignment="1">
      <alignment horizontal="right" vertical="center"/>
    </xf>
    <xf numFmtId="0" fontId="22" fillId="33" borderId="12" xfId="1" applyFont="1" applyFill="1" applyBorder="1" applyAlignment="1">
      <alignment horizontal="left" vertical="center" indent="1"/>
    </xf>
    <xf numFmtId="0" fontId="22" fillId="33" borderId="11" xfId="1" applyFont="1" applyFill="1" applyBorder="1" applyAlignment="1">
      <alignment horizontal="left" vertical="center" indent="1"/>
    </xf>
    <xf numFmtId="0" fontId="22" fillId="34" borderId="11" xfId="1" applyFont="1" applyFill="1" applyBorder="1" applyAlignment="1">
      <alignment vertical="center"/>
    </xf>
    <xf numFmtId="0" fontId="22" fillId="34" borderId="26" xfId="1" applyFont="1" applyFill="1" applyBorder="1" applyAlignment="1">
      <alignment vertical="center"/>
    </xf>
    <xf numFmtId="0" fontId="22" fillId="34" borderId="27" xfId="1" applyFont="1" applyFill="1" applyBorder="1" applyAlignment="1">
      <alignment horizontal="right" vertical="center"/>
    </xf>
    <xf numFmtId="0" fontId="22" fillId="0" borderId="12" xfId="1" applyFont="1" applyFill="1" applyBorder="1" applyAlignment="1">
      <alignment vertical="center" wrapText="1"/>
    </xf>
    <xf numFmtId="0" fontId="22" fillId="0" borderId="11" xfId="1" applyFont="1" applyFill="1" applyBorder="1" applyAlignment="1">
      <alignment vertical="center" wrapText="1"/>
    </xf>
    <xf numFmtId="0" fontId="22" fillId="0" borderId="15" xfId="1" applyFont="1" applyFill="1" applyBorder="1" applyAlignment="1">
      <alignment vertical="center" wrapText="1"/>
    </xf>
    <xf numFmtId="0" fontId="22" fillId="0" borderId="10" xfId="1" applyFont="1" applyFill="1" applyBorder="1" applyAlignment="1">
      <alignment vertical="center" wrapText="1"/>
    </xf>
    <xf numFmtId="0" fontId="22" fillId="0" borderId="10" xfId="1" applyFont="1" applyFill="1" applyBorder="1" applyAlignment="1">
      <alignment vertical="center"/>
    </xf>
    <xf numFmtId="0" fontId="22" fillId="0" borderId="12" xfId="1" applyFont="1" applyFill="1" applyBorder="1" applyAlignment="1">
      <alignment vertical="center"/>
    </xf>
    <xf numFmtId="0" fontId="22" fillId="0" borderId="10" xfId="1" applyFont="1" applyFill="1" applyBorder="1" applyAlignment="1">
      <alignment horizontal="left" vertical="center" wrapText="1"/>
    </xf>
    <xf numFmtId="0" fontId="22" fillId="0" borderId="12" xfId="1" applyFont="1" applyFill="1" applyBorder="1" applyAlignment="1">
      <alignment horizontal="left" vertical="center" wrapText="1"/>
    </xf>
    <xf numFmtId="0" fontId="22" fillId="0" borderId="11" xfId="1" applyFont="1" applyFill="1" applyBorder="1" applyAlignment="1">
      <alignment vertical="center"/>
    </xf>
    <xf numFmtId="0" fontId="22" fillId="0" borderId="15" xfId="1" applyFont="1" applyFill="1" applyBorder="1" applyAlignment="1">
      <alignment vertical="center"/>
    </xf>
    <xf numFmtId="0" fontId="24" fillId="29" borderId="13" xfId="1" applyFont="1" applyFill="1" applyBorder="1" applyAlignment="1">
      <alignment horizontal="right" vertical="top"/>
    </xf>
    <xf numFmtId="0" fontId="24" fillId="29" borderId="13" xfId="1" applyFont="1" applyFill="1" applyBorder="1" applyAlignment="1">
      <alignment horizontal="left" vertical="top" wrapText="1"/>
    </xf>
    <xf numFmtId="0" fontId="25" fillId="27" borderId="18" xfId="0" applyFont="1" applyFill="1" applyBorder="1" applyAlignment="1">
      <alignment horizontal="center" vertical="center"/>
    </xf>
    <xf numFmtId="0" fontId="25" fillId="27" borderId="19" xfId="0" applyFont="1" applyFill="1" applyBorder="1" applyAlignment="1">
      <alignment horizontal="center" vertical="center"/>
    </xf>
    <xf numFmtId="0" fontId="25" fillId="27" borderId="20" xfId="0" applyFont="1" applyFill="1" applyBorder="1" applyAlignment="1">
      <alignment horizontal="center" vertical="center"/>
    </xf>
    <xf numFmtId="0" fontId="22" fillId="29" borderId="10" xfId="1" applyFont="1" applyFill="1" applyBorder="1" applyAlignment="1">
      <alignment vertical="center" wrapText="1"/>
    </xf>
    <xf numFmtId="0" fontId="22" fillId="29" borderId="10" xfId="1" applyFont="1" applyFill="1" applyBorder="1" applyAlignment="1">
      <alignment vertical="center"/>
    </xf>
    <xf numFmtId="0" fontId="22" fillId="29" borderId="12" xfId="1" applyFont="1" applyFill="1" applyBorder="1" applyAlignment="1">
      <alignment vertical="center"/>
    </xf>
    <xf numFmtId="38" fontId="22" fillId="25" borderId="13" xfId="43" applyFont="1" applyFill="1" applyBorder="1" applyAlignment="1" applyProtection="1">
      <alignment horizontal="right" vertical="center"/>
      <protection locked="0"/>
    </xf>
    <xf numFmtId="38" fontId="22" fillId="25" borderId="14" xfId="43" applyFont="1" applyFill="1" applyBorder="1" applyAlignment="1" applyProtection="1">
      <alignment horizontal="right" vertical="center"/>
      <protection locked="0"/>
    </xf>
    <xf numFmtId="0" fontId="22" fillId="29" borderId="13" xfId="1" applyFont="1" applyFill="1" applyBorder="1" applyAlignment="1">
      <alignment vertical="center"/>
    </xf>
    <xf numFmtId="0" fontId="22" fillId="29" borderId="0" xfId="1" applyFont="1" applyFill="1" applyBorder="1" applyAlignment="1">
      <alignment vertical="center"/>
    </xf>
    <xf numFmtId="0" fontId="29" fillId="30" borderId="0" xfId="0" applyFont="1" applyFill="1" applyAlignment="1">
      <alignment vertical="top" wrapText="1"/>
    </xf>
    <xf numFmtId="0" fontId="31" fillId="0" borderId="16" xfId="0" applyFont="1" applyFill="1" applyBorder="1" applyAlignment="1">
      <alignment horizontal="center" vertical="center"/>
    </xf>
    <xf numFmtId="0" fontId="31" fillId="0" borderId="17" xfId="0" applyFont="1" applyFill="1" applyBorder="1" applyAlignment="1">
      <alignment horizontal="center" vertical="center"/>
    </xf>
  </cellXfs>
  <cellStyles count="44">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43"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2"/>
  <sheetViews>
    <sheetView showGridLines="0" tabSelected="1" zoomScaleNormal="100" zoomScaleSheetLayoutView="100" workbookViewId="0">
      <pane ySplit="7" topLeftCell="A8" activePane="bottomLeft" state="frozen"/>
      <selection pane="bottomLeft" activeCell="H11" sqref="H11:H12"/>
    </sheetView>
  </sheetViews>
  <sheetFormatPr defaultRowHeight="15" x14ac:dyDescent="0.15"/>
  <cols>
    <col min="1" max="1" width="9" style="7" customWidth="1"/>
    <col min="2" max="9" width="9" style="1"/>
    <col min="10" max="11" width="0.625" style="1" customWidth="1"/>
    <col min="12" max="12" width="14.875" style="1" bestFit="1" customWidth="1"/>
    <col min="13" max="13" width="9" style="7" customWidth="1"/>
    <col min="14" max="29" width="9" style="7"/>
    <col min="30" max="16384" width="9" style="1"/>
  </cols>
  <sheetData>
    <row r="1" spans="1:30" ht="15.75" thickBot="1" x14ac:dyDescent="0.2">
      <c r="A1" s="32"/>
      <c r="B1" s="32"/>
      <c r="C1" s="32"/>
      <c r="D1" s="32"/>
      <c r="E1" s="32"/>
      <c r="F1" s="32"/>
      <c r="G1" s="32"/>
      <c r="H1" s="32"/>
      <c r="I1" s="32"/>
      <c r="J1" s="32"/>
      <c r="K1" s="32"/>
      <c r="L1" s="32"/>
      <c r="M1" s="32"/>
    </row>
    <row r="2" spans="1:30" ht="30" customHeight="1" thickBot="1" x14ac:dyDescent="0.2">
      <c r="A2" s="32"/>
      <c r="B2" s="90" t="s">
        <v>61</v>
      </c>
      <c r="C2" s="91"/>
      <c r="D2" s="91"/>
      <c r="E2" s="91"/>
      <c r="F2" s="91"/>
      <c r="G2" s="91"/>
      <c r="H2" s="91"/>
      <c r="I2" s="91"/>
      <c r="J2" s="91"/>
      <c r="K2" s="91"/>
      <c r="L2" s="92"/>
      <c r="M2" s="32"/>
    </row>
    <row r="3" spans="1:30" x14ac:dyDescent="0.15">
      <c r="A3" s="32"/>
      <c r="B3" s="7"/>
      <c r="C3" s="7"/>
      <c r="D3" s="7"/>
      <c r="E3" s="7"/>
      <c r="F3" s="7"/>
      <c r="G3" s="7"/>
      <c r="H3" s="7"/>
      <c r="I3" s="7"/>
      <c r="J3" s="7"/>
      <c r="K3" s="7"/>
      <c r="L3" s="7"/>
      <c r="M3" s="32"/>
    </row>
    <row r="4" spans="1:30" x14ac:dyDescent="0.15">
      <c r="A4" s="32"/>
      <c r="C4" s="2"/>
      <c r="D4" s="7" t="s">
        <v>22</v>
      </c>
      <c r="E4" s="7"/>
      <c r="F4" s="7"/>
      <c r="G4" s="7"/>
      <c r="H4" s="7"/>
      <c r="I4" s="7"/>
      <c r="J4" s="7"/>
      <c r="K4" s="7"/>
      <c r="L4" s="7"/>
      <c r="M4" s="32"/>
      <c r="AD4" s="7"/>
    </row>
    <row r="5" spans="1:30" ht="15.75" thickBot="1" x14ac:dyDescent="0.2">
      <c r="A5" s="32"/>
      <c r="C5" s="7"/>
      <c r="D5" s="7"/>
      <c r="E5" s="7"/>
      <c r="F5" s="7"/>
      <c r="G5" s="7"/>
      <c r="H5" s="7"/>
      <c r="I5" s="7"/>
      <c r="J5" s="7"/>
      <c r="K5" s="7"/>
      <c r="M5" s="32"/>
      <c r="O5" s="1"/>
      <c r="AD5" s="7"/>
    </row>
    <row r="6" spans="1:30" ht="15.75" thickTop="1" x14ac:dyDescent="0.15">
      <c r="A6" s="32"/>
      <c r="C6" s="7"/>
      <c r="D6" s="7"/>
      <c r="E6" s="7"/>
      <c r="F6" s="7"/>
      <c r="G6" s="7"/>
      <c r="H6" s="7"/>
      <c r="I6" s="7"/>
      <c r="J6" s="7"/>
      <c r="K6" s="7"/>
      <c r="L6" s="50" t="s">
        <v>18</v>
      </c>
      <c r="M6" s="32"/>
      <c r="O6" s="1"/>
    </row>
    <row r="7" spans="1:30" ht="15.75" thickBot="1" x14ac:dyDescent="0.2">
      <c r="A7" s="32"/>
      <c r="B7" s="7"/>
      <c r="C7" s="7"/>
      <c r="D7" s="7"/>
      <c r="E7" s="7"/>
      <c r="F7" s="7"/>
      <c r="G7" s="7"/>
      <c r="H7" s="7"/>
      <c r="I7" s="7"/>
      <c r="J7" s="7"/>
      <c r="K7" s="7"/>
      <c r="L7" s="51" t="s">
        <v>16</v>
      </c>
      <c r="M7" s="32"/>
    </row>
    <row r="8" spans="1:30" ht="15.75" thickTop="1" x14ac:dyDescent="0.15">
      <c r="A8" s="32"/>
      <c r="B8" s="3" t="s">
        <v>0</v>
      </c>
      <c r="C8" s="4"/>
      <c r="D8" s="4"/>
      <c r="E8" s="4"/>
      <c r="F8" s="4"/>
      <c r="G8" s="4"/>
      <c r="H8" s="4"/>
      <c r="I8" s="5"/>
      <c r="J8" s="38"/>
      <c r="K8" s="39"/>
      <c r="M8" s="32"/>
    </row>
    <row r="9" spans="1:30" x14ac:dyDescent="0.15">
      <c r="A9" s="32"/>
      <c r="B9" s="7"/>
      <c r="C9" s="7"/>
      <c r="D9" s="7"/>
      <c r="E9" s="7"/>
      <c r="F9" s="7"/>
      <c r="G9" s="7"/>
      <c r="H9" s="7"/>
      <c r="I9" s="7"/>
      <c r="J9" s="38"/>
      <c r="K9" s="39"/>
      <c r="M9" s="32"/>
    </row>
    <row r="10" spans="1:30" ht="30" customHeight="1" x14ac:dyDescent="0.15">
      <c r="A10" s="32"/>
      <c r="B10" s="26" t="s">
        <v>1</v>
      </c>
      <c r="C10" s="93" t="s">
        <v>14</v>
      </c>
      <c r="D10" s="94"/>
      <c r="E10" s="94"/>
      <c r="F10" s="94"/>
      <c r="G10" s="94"/>
      <c r="H10" s="95"/>
      <c r="I10" s="94"/>
      <c r="J10" s="40"/>
      <c r="K10" s="39"/>
      <c r="L10" s="7"/>
      <c r="M10" s="32"/>
    </row>
    <row r="11" spans="1:30" x14ac:dyDescent="0.15">
      <c r="A11" s="32"/>
      <c r="B11" s="9" t="s">
        <v>82</v>
      </c>
      <c r="C11" s="10"/>
      <c r="D11" s="10"/>
      <c r="E11" s="10"/>
      <c r="F11" s="10"/>
      <c r="H11" s="96">
        <v>0</v>
      </c>
      <c r="I11" s="98" t="s">
        <v>15</v>
      </c>
      <c r="J11" s="41"/>
      <c r="K11" s="39"/>
      <c r="L11" s="7"/>
      <c r="M11" s="32"/>
    </row>
    <row r="12" spans="1:30" x14ac:dyDescent="0.15">
      <c r="A12" s="32"/>
      <c r="B12" s="11" t="s">
        <v>83</v>
      </c>
      <c r="C12" s="12"/>
      <c r="D12" s="12"/>
      <c r="E12" s="12"/>
      <c r="F12" s="12"/>
      <c r="H12" s="97"/>
      <c r="I12" s="99"/>
      <c r="J12" s="41"/>
      <c r="K12" s="39"/>
      <c r="L12" s="7"/>
      <c r="M12" s="32"/>
    </row>
    <row r="13" spans="1:30" ht="30" customHeight="1" x14ac:dyDescent="0.15">
      <c r="A13" s="32"/>
      <c r="B13" s="11" t="s">
        <v>84</v>
      </c>
      <c r="C13" s="12"/>
      <c r="D13" s="12"/>
      <c r="E13" s="12"/>
      <c r="F13" s="12"/>
      <c r="H13" s="59">
        <v>0</v>
      </c>
      <c r="I13" s="12" t="s">
        <v>19</v>
      </c>
      <c r="J13" s="41"/>
      <c r="K13" s="39"/>
      <c r="L13" s="25">
        <f>VALUE(IF(AND(H17&gt;=10,H17&lt;200),"20",IF(AND(H17&gt;=5,H17&lt;10),"10", IF(AND(H17&gt;=1,H17&lt;5),"5","０"))))</f>
        <v>0</v>
      </c>
      <c r="M13" s="32"/>
    </row>
    <row r="14" spans="1:30" x14ac:dyDescent="0.15">
      <c r="A14" s="32"/>
      <c r="B14" s="11" t="s">
        <v>85</v>
      </c>
      <c r="C14" s="12"/>
      <c r="D14" s="12"/>
      <c r="E14" s="12"/>
      <c r="F14" s="12"/>
      <c r="H14" s="96">
        <v>0</v>
      </c>
      <c r="I14" s="99" t="s">
        <v>15</v>
      </c>
      <c r="J14" s="41"/>
      <c r="K14" s="39"/>
      <c r="M14" s="32"/>
    </row>
    <row r="15" spans="1:30" x14ac:dyDescent="0.15">
      <c r="A15" s="32"/>
      <c r="B15" s="11" t="s">
        <v>86</v>
      </c>
      <c r="C15" s="12"/>
      <c r="D15" s="12"/>
      <c r="E15" s="12"/>
      <c r="F15" s="12"/>
      <c r="H15" s="97"/>
      <c r="I15" s="99"/>
      <c r="J15" s="41"/>
      <c r="K15" s="39"/>
      <c r="L15" s="7"/>
      <c r="M15" s="32"/>
    </row>
    <row r="16" spans="1:30" ht="30" customHeight="1" x14ac:dyDescent="0.15">
      <c r="A16" s="32"/>
      <c r="B16" s="11" t="s">
        <v>87</v>
      </c>
      <c r="C16" s="12"/>
      <c r="D16" s="12"/>
      <c r="E16" s="12"/>
      <c r="F16" s="12"/>
      <c r="H16" s="60">
        <v>0</v>
      </c>
      <c r="I16" s="12" t="s">
        <v>36</v>
      </c>
      <c r="J16" s="41"/>
      <c r="K16" s="39"/>
      <c r="L16" s="7"/>
      <c r="M16" s="32"/>
    </row>
    <row r="17" spans="1:13" ht="30" customHeight="1" x14ac:dyDescent="0.15">
      <c r="A17" s="32"/>
      <c r="B17" s="13" t="s">
        <v>17</v>
      </c>
      <c r="C17" s="14"/>
      <c r="D17" s="15"/>
      <c r="E17" s="15"/>
      <c r="F17" s="15"/>
      <c r="H17" s="19" t="str">
        <f>IFERROR(INT((1-(H11/H13)/(H14/H16))*100),"")</f>
        <v/>
      </c>
      <c r="I17" s="15" t="s">
        <v>30</v>
      </c>
      <c r="J17" s="41"/>
      <c r="K17" s="39"/>
      <c r="L17" s="8"/>
      <c r="M17" s="32"/>
    </row>
    <row r="18" spans="1:13" ht="30" customHeight="1" x14ac:dyDescent="0.15">
      <c r="A18" s="32"/>
      <c r="B18" s="16"/>
      <c r="C18" s="88" t="s">
        <v>90</v>
      </c>
      <c r="D18" s="88"/>
      <c r="E18" s="88"/>
      <c r="F18" s="88"/>
      <c r="G18" s="88"/>
      <c r="H18" s="88"/>
      <c r="I18" s="88"/>
      <c r="J18" s="42"/>
      <c r="K18" s="39"/>
      <c r="L18" s="8"/>
      <c r="M18" s="32"/>
    </row>
    <row r="19" spans="1:13" ht="30" customHeight="1" x14ac:dyDescent="0.15">
      <c r="A19" s="32"/>
      <c r="B19" s="17"/>
      <c r="C19" s="18"/>
      <c r="D19" s="18"/>
      <c r="E19" s="18"/>
      <c r="F19" s="18"/>
      <c r="G19" s="18"/>
      <c r="H19" s="18"/>
      <c r="I19" s="15"/>
      <c r="J19" s="41"/>
      <c r="K19" s="39"/>
      <c r="L19" s="8"/>
      <c r="M19" s="32"/>
    </row>
    <row r="20" spans="1:13" ht="30" customHeight="1" x14ac:dyDescent="0.15">
      <c r="A20" s="32"/>
      <c r="B20" s="26" t="s">
        <v>2</v>
      </c>
      <c r="C20" s="93" t="s">
        <v>79</v>
      </c>
      <c r="D20" s="94"/>
      <c r="E20" s="94"/>
      <c r="F20" s="94"/>
      <c r="G20" s="94"/>
      <c r="H20" s="95"/>
      <c r="I20" s="94"/>
      <c r="J20" s="41"/>
      <c r="K20" s="39"/>
      <c r="L20" s="8"/>
      <c r="M20" s="32"/>
    </row>
    <row r="21" spans="1:13" ht="30" customHeight="1" x14ac:dyDescent="0.15">
      <c r="A21" s="32"/>
      <c r="B21" s="9" t="s">
        <v>80</v>
      </c>
      <c r="C21" s="10"/>
      <c r="D21" s="10"/>
      <c r="E21" s="10"/>
      <c r="F21" s="10"/>
      <c r="H21" s="59">
        <v>0</v>
      </c>
      <c r="I21" s="10" t="s">
        <v>15</v>
      </c>
      <c r="J21" s="41"/>
      <c r="K21" s="39"/>
      <c r="L21" s="8"/>
      <c r="M21" s="32"/>
    </row>
    <row r="22" spans="1:13" ht="30" customHeight="1" x14ac:dyDescent="0.15">
      <c r="A22" s="32"/>
      <c r="B22" s="11" t="s">
        <v>81</v>
      </c>
      <c r="C22" s="12"/>
      <c r="D22" s="12"/>
      <c r="E22" s="12"/>
      <c r="F22" s="12"/>
      <c r="H22" s="59">
        <v>0</v>
      </c>
      <c r="I22" s="12" t="s">
        <v>19</v>
      </c>
      <c r="J22" s="41"/>
      <c r="K22" s="39"/>
      <c r="L22" s="25">
        <f>VALUE(IF(H23&lt;30,"20",IF(H23&lt;60,"10",IF(H23&lt;120,"5","０"))))</f>
        <v>0</v>
      </c>
      <c r="M22" s="32"/>
    </row>
    <row r="23" spans="1:13" ht="30" customHeight="1" x14ac:dyDescent="0.15">
      <c r="A23" s="32"/>
      <c r="B23" s="13" t="s">
        <v>20</v>
      </c>
      <c r="C23" s="14"/>
      <c r="D23" s="15"/>
      <c r="E23" s="15"/>
      <c r="F23" s="15"/>
      <c r="H23" s="19" t="str">
        <f>IFERROR(INT(H21/H22),"")</f>
        <v/>
      </c>
      <c r="I23" s="15" t="s">
        <v>21</v>
      </c>
      <c r="J23" s="41"/>
      <c r="K23" s="39"/>
      <c r="L23" s="7"/>
      <c r="M23" s="32"/>
    </row>
    <row r="24" spans="1:13" ht="30" customHeight="1" x14ac:dyDescent="0.15">
      <c r="A24" s="32"/>
      <c r="B24" s="88" t="s">
        <v>88</v>
      </c>
      <c r="C24" s="88"/>
      <c r="D24" s="88"/>
      <c r="E24" s="88"/>
      <c r="F24" s="88"/>
      <c r="G24" s="88"/>
      <c r="H24" s="88"/>
      <c r="I24" s="88"/>
      <c r="J24" s="42"/>
      <c r="K24" s="39"/>
      <c r="L24" s="7"/>
      <c r="M24" s="32"/>
    </row>
    <row r="25" spans="1:13" ht="30" customHeight="1" x14ac:dyDescent="0.15">
      <c r="A25" s="32"/>
      <c r="B25" s="11"/>
      <c r="C25" s="11"/>
      <c r="D25" s="11"/>
      <c r="E25" s="11"/>
      <c r="F25" s="68"/>
      <c r="G25" s="69"/>
      <c r="H25" s="70"/>
      <c r="I25" s="70"/>
      <c r="J25" s="71"/>
      <c r="K25" s="72" t="s">
        <v>23</v>
      </c>
      <c r="L25" s="20">
        <f>IF(L13&gt;L22,L13,L22)</f>
        <v>0</v>
      </c>
      <c r="M25" s="32"/>
    </row>
    <row r="26" spans="1:13" ht="30" customHeight="1" x14ac:dyDescent="0.15">
      <c r="A26" s="32"/>
      <c r="B26" s="11"/>
      <c r="C26" s="11"/>
      <c r="D26" s="11"/>
      <c r="E26" s="11"/>
      <c r="F26" s="11"/>
      <c r="G26" s="11"/>
      <c r="H26" s="12"/>
      <c r="I26" s="12"/>
      <c r="J26" s="41"/>
      <c r="K26" s="43"/>
      <c r="L26" s="21"/>
      <c r="M26" s="32"/>
    </row>
    <row r="27" spans="1:13" ht="30" customHeight="1" x14ac:dyDescent="0.15">
      <c r="A27" s="32"/>
      <c r="B27" s="27" t="s">
        <v>3</v>
      </c>
      <c r="C27" s="78" t="s">
        <v>78</v>
      </c>
      <c r="D27" s="79"/>
      <c r="E27" s="79"/>
      <c r="F27" s="79"/>
      <c r="G27" s="79"/>
      <c r="H27" s="79"/>
      <c r="I27" s="80"/>
      <c r="J27" s="44"/>
      <c r="K27" s="39"/>
      <c r="L27" s="7"/>
      <c r="M27" s="32"/>
    </row>
    <row r="28" spans="1:13" ht="30" customHeight="1" x14ac:dyDescent="0.15">
      <c r="A28" s="32"/>
      <c r="B28" s="9"/>
      <c r="C28" s="9"/>
      <c r="D28" s="9"/>
      <c r="E28" s="9"/>
      <c r="G28" s="24" t="s">
        <v>24</v>
      </c>
      <c r="H28" s="55"/>
      <c r="I28" s="22"/>
      <c r="J28" s="38"/>
      <c r="K28" s="39"/>
      <c r="L28" s="20">
        <f>VALUE(IF(H28="はい","10","0"))</f>
        <v>0</v>
      </c>
      <c r="M28" s="32"/>
    </row>
    <row r="29" spans="1:13" ht="30" customHeight="1" x14ac:dyDescent="0.15">
      <c r="A29" s="32"/>
      <c r="B29" s="88" t="s">
        <v>25</v>
      </c>
      <c r="C29" s="88"/>
      <c r="D29" s="88"/>
      <c r="E29" s="88"/>
      <c r="F29" s="88"/>
      <c r="G29" s="88"/>
      <c r="H29" s="88"/>
      <c r="I29" s="88"/>
      <c r="J29" s="42"/>
      <c r="K29" s="39"/>
      <c r="L29" s="7"/>
      <c r="M29" s="32"/>
    </row>
    <row r="30" spans="1:13" ht="30" customHeight="1" x14ac:dyDescent="0.15">
      <c r="A30" s="32"/>
      <c r="B30" s="28"/>
      <c r="C30" s="28"/>
      <c r="D30" s="28"/>
      <c r="E30" s="28"/>
      <c r="F30" s="28"/>
      <c r="G30" s="28"/>
      <c r="H30" s="28"/>
      <c r="I30" s="28"/>
      <c r="J30" s="42"/>
      <c r="K30" s="39"/>
      <c r="L30" s="7"/>
      <c r="M30" s="32"/>
    </row>
    <row r="31" spans="1:13" ht="30" customHeight="1" x14ac:dyDescent="0.15">
      <c r="A31" s="32"/>
      <c r="B31" s="26" t="s">
        <v>4</v>
      </c>
      <c r="C31" s="81" t="s">
        <v>77</v>
      </c>
      <c r="D31" s="82"/>
      <c r="E31" s="82"/>
      <c r="F31" s="82"/>
      <c r="G31" s="82"/>
      <c r="H31" s="83"/>
      <c r="I31" s="82"/>
      <c r="J31" s="44"/>
      <c r="K31" s="39"/>
      <c r="L31" s="7"/>
      <c r="M31" s="32"/>
    </row>
    <row r="32" spans="1:13" ht="30" customHeight="1" x14ac:dyDescent="0.15">
      <c r="A32" s="32"/>
      <c r="B32" s="9" t="s">
        <v>26</v>
      </c>
      <c r="C32" s="10"/>
      <c r="D32" s="10"/>
      <c r="E32" s="10"/>
      <c r="F32" s="10"/>
      <c r="H32" s="59">
        <v>0</v>
      </c>
      <c r="I32" s="10" t="s">
        <v>76</v>
      </c>
      <c r="J32" s="41"/>
      <c r="K32" s="39"/>
      <c r="L32" s="7"/>
      <c r="M32" s="32"/>
    </row>
    <row r="33" spans="1:13" ht="30" customHeight="1" x14ac:dyDescent="0.15">
      <c r="A33" s="32"/>
      <c r="B33" s="11" t="s">
        <v>27</v>
      </c>
      <c r="C33" s="12"/>
      <c r="D33" s="12"/>
      <c r="E33" s="12"/>
      <c r="F33" s="12"/>
      <c r="H33" s="59">
        <v>0</v>
      </c>
      <c r="I33" s="12" t="s">
        <v>76</v>
      </c>
      <c r="J33" s="41"/>
      <c r="K33" s="39"/>
      <c r="L33" s="25">
        <f>VALUE(IF(AND(H34&gt;=70,H34&lt;=100),"３0",IF(AND(H34&gt;=50,H34&lt;70),"20", IF(AND(H34&gt;=40,H34&lt;50),"10","０"))))</f>
        <v>0</v>
      </c>
      <c r="M33" s="32"/>
    </row>
    <row r="34" spans="1:13" ht="30" customHeight="1" x14ac:dyDescent="0.15">
      <c r="A34" s="32"/>
      <c r="B34" s="13" t="s">
        <v>28</v>
      </c>
      <c r="C34" s="14"/>
      <c r="D34" s="15"/>
      <c r="E34" s="15"/>
      <c r="F34" s="15"/>
      <c r="H34" s="19" t="str">
        <f>IFERROR(INT(H32/H33*100),"")</f>
        <v/>
      </c>
      <c r="I34" s="15" t="s">
        <v>30</v>
      </c>
      <c r="J34" s="41"/>
      <c r="K34" s="39"/>
      <c r="L34" s="8"/>
      <c r="M34" s="32"/>
    </row>
    <row r="35" spans="1:13" ht="30" customHeight="1" x14ac:dyDescent="0.15">
      <c r="A35" s="32"/>
      <c r="B35" s="16"/>
      <c r="C35" s="88" t="s">
        <v>29</v>
      </c>
      <c r="D35" s="88"/>
      <c r="E35" s="88"/>
      <c r="F35" s="88"/>
      <c r="G35" s="88"/>
      <c r="H35" s="88"/>
      <c r="I35" s="88"/>
      <c r="J35" s="42"/>
      <c r="K35" s="39"/>
      <c r="L35" s="8"/>
      <c r="M35" s="32"/>
    </row>
    <row r="36" spans="1:13" ht="30" customHeight="1" x14ac:dyDescent="0.15">
      <c r="A36" s="32"/>
      <c r="B36" s="13"/>
      <c r="C36" s="13"/>
      <c r="D36" s="13"/>
      <c r="E36" s="13"/>
      <c r="F36" s="13"/>
      <c r="G36" s="13"/>
      <c r="H36" s="23"/>
      <c r="I36" s="23"/>
      <c r="J36" s="38"/>
      <c r="K36" s="39"/>
      <c r="L36" s="7"/>
      <c r="M36" s="32"/>
    </row>
    <row r="37" spans="1:13" ht="30" customHeight="1" x14ac:dyDescent="0.15">
      <c r="A37" s="32"/>
      <c r="B37" s="26" t="s">
        <v>5</v>
      </c>
      <c r="C37" s="81" t="s">
        <v>75</v>
      </c>
      <c r="D37" s="81"/>
      <c r="E37" s="81"/>
      <c r="F37" s="81"/>
      <c r="G37" s="81"/>
      <c r="H37" s="78"/>
      <c r="I37" s="81"/>
      <c r="J37" s="45"/>
      <c r="K37" s="39"/>
      <c r="L37" s="7"/>
      <c r="M37" s="32"/>
    </row>
    <row r="38" spans="1:13" ht="30" customHeight="1" x14ac:dyDescent="0.15">
      <c r="A38" s="32"/>
      <c r="B38" s="9" t="s">
        <v>31</v>
      </c>
      <c r="C38" s="10"/>
      <c r="D38" s="10"/>
      <c r="E38" s="10"/>
      <c r="F38" s="10"/>
      <c r="H38" s="67">
        <f>H32</f>
        <v>0</v>
      </c>
      <c r="I38" s="10" t="s">
        <v>76</v>
      </c>
      <c r="J38" s="41"/>
      <c r="K38" s="39"/>
      <c r="L38" s="7"/>
      <c r="M38" s="32"/>
    </row>
    <row r="39" spans="1:13" ht="30" customHeight="1" x14ac:dyDescent="0.15">
      <c r="A39" s="32"/>
      <c r="B39" s="11" t="s">
        <v>32</v>
      </c>
      <c r="C39" s="12"/>
      <c r="D39" s="12"/>
      <c r="E39" s="12"/>
      <c r="F39" s="12"/>
      <c r="H39" s="67">
        <f>H33</f>
        <v>0</v>
      </c>
      <c r="I39" s="12" t="s">
        <v>76</v>
      </c>
      <c r="J39" s="41"/>
      <c r="K39" s="39"/>
      <c r="M39" s="32"/>
    </row>
    <row r="40" spans="1:13" ht="30" customHeight="1" x14ac:dyDescent="0.15">
      <c r="A40" s="32"/>
      <c r="B40" s="11" t="s">
        <v>33</v>
      </c>
      <c r="C40" s="12"/>
      <c r="D40" s="12"/>
      <c r="E40" s="12"/>
      <c r="F40" s="12"/>
      <c r="H40" s="59">
        <v>0</v>
      </c>
      <c r="I40" s="12" t="s">
        <v>76</v>
      </c>
      <c r="J40" s="41"/>
      <c r="K40" s="39"/>
      <c r="L40" s="25">
        <f>VALUE(IF(AND(H42&gt;=20,H42&lt;200),"20",IF(AND(H42&gt;=10,H42&lt;20),"10", IF(AND(H42&gt;=5,H42&lt;10),"5","０"))))</f>
        <v>0</v>
      </c>
      <c r="M40" s="32"/>
    </row>
    <row r="41" spans="1:13" ht="30" customHeight="1" x14ac:dyDescent="0.15">
      <c r="A41" s="32"/>
      <c r="B41" s="11" t="s">
        <v>34</v>
      </c>
      <c r="C41" s="12"/>
      <c r="D41" s="12"/>
      <c r="E41" s="12"/>
      <c r="F41" s="12"/>
      <c r="H41" s="59">
        <v>0</v>
      </c>
      <c r="I41" s="12" t="s">
        <v>76</v>
      </c>
      <c r="J41" s="41"/>
      <c r="K41" s="39"/>
      <c r="L41" s="7"/>
      <c r="M41" s="32"/>
    </row>
    <row r="42" spans="1:13" ht="30" customHeight="1" x14ac:dyDescent="0.15">
      <c r="A42" s="32"/>
      <c r="B42" s="13" t="s">
        <v>35</v>
      </c>
      <c r="C42" s="14"/>
      <c r="D42" s="15"/>
      <c r="E42" s="15"/>
      <c r="F42" s="15"/>
      <c r="H42" s="19" t="str">
        <f>IFERROR(INT(((H38/H39)/(H40/H41)-1)*100),"")</f>
        <v/>
      </c>
      <c r="I42" s="15" t="s">
        <v>30</v>
      </c>
      <c r="J42" s="41"/>
      <c r="K42" s="39"/>
      <c r="L42" s="8"/>
      <c r="M42" s="32"/>
    </row>
    <row r="43" spans="1:13" ht="30" customHeight="1" x14ac:dyDescent="0.15">
      <c r="A43" s="32"/>
      <c r="B43" s="16"/>
      <c r="C43" s="88" t="s">
        <v>89</v>
      </c>
      <c r="D43" s="88"/>
      <c r="E43" s="88"/>
      <c r="F43" s="88"/>
      <c r="G43" s="88"/>
      <c r="H43" s="88"/>
      <c r="I43" s="88"/>
      <c r="J43" s="42"/>
      <c r="K43" s="39"/>
      <c r="L43" s="8"/>
      <c r="M43" s="32"/>
    </row>
    <row r="44" spans="1:13" ht="30" customHeight="1" x14ac:dyDescent="0.15">
      <c r="A44" s="32"/>
      <c r="B44" s="11"/>
      <c r="C44" s="11"/>
      <c r="D44" s="11"/>
      <c r="E44" s="11"/>
      <c r="F44" s="73"/>
      <c r="G44" s="74"/>
      <c r="H44" s="75"/>
      <c r="I44" s="75"/>
      <c r="J44" s="76"/>
      <c r="K44" s="77" t="s">
        <v>37</v>
      </c>
      <c r="L44" s="20">
        <f>IF(L33&gt;L40,L33,L40)</f>
        <v>0</v>
      </c>
      <c r="M44" s="32"/>
    </row>
    <row r="45" spans="1:13" ht="30" customHeight="1" x14ac:dyDescent="0.15">
      <c r="A45" s="32"/>
      <c r="B45" s="16"/>
      <c r="C45" s="28"/>
      <c r="D45" s="28"/>
      <c r="E45" s="28"/>
      <c r="F45" s="28"/>
      <c r="G45" s="28"/>
      <c r="H45" s="28"/>
      <c r="I45" s="28"/>
      <c r="J45" s="42"/>
      <c r="K45" s="39"/>
      <c r="L45" s="8"/>
      <c r="M45" s="32"/>
    </row>
    <row r="46" spans="1:13" ht="45" customHeight="1" x14ac:dyDescent="0.15">
      <c r="A46" s="32"/>
      <c r="B46" s="27" t="s">
        <v>6</v>
      </c>
      <c r="C46" s="79" t="s">
        <v>74</v>
      </c>
      <c r="D46" s="86"/>
      <c r="E46" s="86"/>
      <c r="F46" s="86"/>
      <c r="G46" s="86"/>
      <c r="H46" s="86"/>
      <c r="I46" s="87"/>
      <c r="J46" s="44"/>
      <c r="K46" s="39"/>
      <c r="L46" s="7"/>
      <c r="M46" s="32"/>
    </row>
    <row r="47" spans="1:13" ht="30" customHeight="1" x14ac:dyDescent="0.15">
      <c r="A47" s="32"/>
      <c r="B47" s="9"/>
      <c r="C47" s="9"/>
      <c r="D47" s="9"/>
      <c r="E47" s="9"/>
      <c r="G47" s="24" t="s">
        <v>24</v>
      </c>
      <c r="H47" s="55"/>
      <c r="I47" s="22"/>
      <c r="J47" s="38"/>
      <c r="K47" s="39"/>
      <c r="L47" s="20">
        <f>VALUE(IF(H47="はい","10","0"))</f>
        <v>0</v>
      </c>
      <c r="M47" s="32"/>
    </row>
    <row r="48" spans="1:13" ht="30" customHeight="1" x14ac:dyDescent="0.15">
      <c r="A48" s="32"/>
      <c r="B48" s="88" t="s">
        <v>25</v>
      </c>
      <c r="C48" s="88"/>
      <c r="D48" s="88"/>
      <c r="E48" s="88"/>
      <c r="F48" s="88"/>
      <c r="G48" s="88"/>
      <c r="H48" s="88"/>
      <c r="I48" s="88"/>
      <c r="J48" s="42"/>
      <c r="K48" s="39"/>
      <c r="L48" s="7"/>
      <c r="M48" s="32"/>
    </row>
    <row r="49" spans="1:13" ht="30" customHeight="1" x14ac:dyDescent="0.15">
      <c r="A49" s="32"/>
      <c r="B49" s="7"/>
      <c r="C49" s="7"/>
      <c r="D49" s="7"/>
      <c r="E49" s="7"/>
      <c r="F49" s="7"/>
      <c r="G49" s="7"/>
      <c r="H49" s="7"/>
      <c r="I49" s="7"/>
      <c r="J49" s="38"/>
      <c r="K49" s="39"/>
      <c r="L49" s="7"/>
      <c r="M49" s="32"/>
    </row>
    <row r="50" spans="1:13" ht="30" customHeight="1" x14ac:dyDescent="0.15">
      <c r="A50" s="32"/>
      <c r="B50" s="27" t="s">
        <v>7</v>
      </c>
      <c r="C50" s="78" t="s">
        <v>8</v>
      </c>
      <c r="D50" s="79"/>
      <c r="E50" s="79"/>
      <c r="F50" s="79"/>
      <c r="G50" s="79"/>
      <c r="H50" s="79"/>
      <c r="I50" s="80"/>
      <c r="J50" s="45"/>
      <c r="K50" s="39"/>
      <c r="L50" s="7"/>
      <c r="M50" s="32"/>
    </row>
    <row r="51" spans="1:13" ht="30" customHeight="1" x14ac:dyDescent="0.15">
      <c r="A51" s="32"/>
      <c r="B51" s="9"/>
      <c r="C51" s="9"/>
      <c r="D51" s="9"/>
      <c r="E51" s="9"/>
      <c r="G51" s="24" t="s">
        <v>24</v>
      </c>
      <c r="H51" s="56"/>
      <c r="I51" s="22"/>
      <c r="J51" s="38"/>
      <c r="K51" s="39"/>
      <c r="L51" s="20">
        <f>VALUE(IF(H51="時間単位取得可","10",(IF(H51="半日単位取得可","5","0"))))</f>
        <v>0</v>
      </c>
      <c r="M51" s="32"/>
    </row>
    <row r="52" spans="1:13" ht="30" customHeight="1" x14ac:dyDescent="0.15">
      <c r="A52" s="32"/>
      <c r="B52" s="88" t="s">
        <v>38</v>
      </c>
      <c r="C52" s="88"/>
      <c r="D52" s="88"/>
      <c r="E52" s="88"/>
      <c r="F52" s="88"/>
      <c r="G52" s="88"/>
      <c r="H52" s="88"/>
      <c r="I52" s="88"/>
      <c r="J52" s="42"/>
      <c r="K52" s="39"/>
      <c r="L52" s="7"/>
      <c r="M52" s="32"/>
    </row>
    <row r="53" spans="1:13" ht="30" customHeight="1" x14ac:dyDescent="0.15">
      <c r="A53" s="32"/>
      <c r="B53" s="7"/>
      <c r="C53" s="29"/>
      <c r="D53" s="29"/>
      <c r="E53" s="29"/>
      <c r="F53" s="29"/>
      <c r="G53" s="29"/>
      <c r="H53" s="29"/>
      <c r="I53" s="29"/>
      <c r="J53" s="45"/>
      <c r="K53" s="39"/>
      <c r="L53" s="7"/>
      <c r="M53" s="32"/>
    </row>
    <row r="54" spans="1:13" ht="60" customHeight="1" x14ac:dyDescent="0.15">
      <c r="A54" s="32"/>
      <c r="B54" s="27" t="s">
        <v>9</v>
      </c>
      <c r="C54" s="81" t="s">
        <v>13</v>
      </c>
      <c r="D54" s="82"/>
      <c r="E54" s="82"/>
      <c r="F54" s="82"/>
      <c r="G54" s="82"/>
      <c r="H54" s="83"/>
      <c r="I54" s="82"/>
      <c r="J54" s="44"/>
      <c r="K54" s="39"/>
      <c r="L54" s="7"/>
      <c r="M54" s="32"/>
    </row>
    <row r="55" spans="1:13" ht="30" customHeight="1" x14ac:dyDescent="0.15">
      <c r="A55" s="32"/>
      <c r="B55" s="9"/>
      <c r="C55" s="9"/>
      <c r="D55" s="9"/>
      <c r="E55" s="9"/>
      <c r="G55" s="24" t="s">
        <v>24</v>
      </c>
      <c r="H55" s="56" t="s">
        <v>70</v>
      </c>
      <c r="I55" s="22"/>
      <c r="J55" s="38"/>
      <c r="K55" s="39"/>
      <c r="L55" s="20">
        <f>VALUE(IF(H55="３期","30",(IF(H55="２期","20",IF(H55="１期","10","0")))))</f>
        <v>0</v>
      </c>
      <c r="M55" s="32"/>
    </row>
    <row r="56" spans="1:13" x14ac:dyDescent="0.15">
      <c r="A56" s="32"/>
      <c r="B56" s="88" t="s">
        <v>39</v>
      </c>
      <c r="C56" s="88"/>
      <c r="D56" s="88"/>
      <c r="E56" s="88"/>
      <c r="F56" s="88"/>
      <c r="G56" s="88"/>
      <c r="H56" s="88"/>
      <c r="I56" s="88"/>
      <c r="J56" s="42"/>
      <c r="K56" s="39"/>
      <c r="L56" s="7"/>
      <c r="M56" s="32"/>
    </row>
    <row r="57" spans="1:13" ht="30" customHeight="1" x14ac:dyDescent="0.15">
      <c r="A57" s="32"/>
      <c r="J57" s="46"/>
      <c r="K57" s="39"/>
      <c r="L57" s="7"/>
      <c r="M57" s="32"/>
    </row>
    <row r="58" spans="1:13" ht="30" customHeight="1" x14ac:dyDescent="0.15">
      <c r="A58" s="32"/>
      <c r="B58" s="27" t="s">
        <v>10</v>
      </c>
      <c r="C58" s="84" t="s">
        <v>41</v>
      </c>
      <c r="D58" s="84"/>
      <c r="E58" s="84"/>
      <c r="F58" s="84"/>
      <c r="G58" s="84"/>
      <c r="H58" s="85"/>
      <c r="I58" s="84"/>
      <c r="J58" s="47"/>
      <c r="K58" s="39"/>
      <c r="L58" s="7"/>
      <c r="M58" s="32"/>
    </row>
    <row r="59" spans="1:13" ht="30" customHeight="1" x14ac:dyDescent="0.15">
      <c r="A59" s="32"/>
      <c r="B59" s="9"/>
      <c r="C59" s="9"/>
      <c r="D59" s="9"/>
      <c r="E59" s="9"/>
      <c r="G59" s="24" t="s">
        <v>42</v>
      </c>
      <c r="H59" s="56">
        <v>0</v>
      </c>
      <c r="I59" s="22" t="s">
        <v>36</v>
      </c>
      <c r="J59" s="38"/>
      <c r="K59" s="39"/>
      <c r="L59" s="20">
        <f>MIN(10,H59*2)</f>
        <v>0</v>
      </c>
      <c r="M59" s="32"/>
    </row>
    <row r="60" spans="1:13" ht="30" customHeight="1" x14ac:dyDescent="0.15">
      <c r="A60" s="32"/>
      <c r="B60" s="88" t="s">
        <v>40</v>
      </c>
      <c r="C60" s="88"/>
      <c r="D60" s="88"/>
      <c r="E60" s="88"/>
      <c r="F60" s="88"/>
      <c r="G60" s="88"/>
      <c r="H60" s="88"/>
      <c r="I60" s="88"/>
      <c r="J60" s="42"/>
      <c r="K60" s="39"/>
      <c r="L60" s="7"/>
      <c r="M60" s="32"/>
    </row>
    <row r="61" spans="1:13" ht="30" customHeight="1" x14ac:dyDescent="0.15">
      <c r="A61" s="32"/>
      <c r="C61" s="30"/>
      <c r="D61" s="30"/>
      <c r="E61" s="30"/>
      <c r="F61" s="30"/>
      <c r="G61" s="30"/>
      <c r="H61" s="30"/>
      <c r="I61" s="30"/>
      <c r="J61" s="47"/>
      <c r="K61" s="39"/>
      <c r="L61" s="7"/>
      <c r="M61" s="32"/>
    </row>
    <row r="62" spans="1:13" ht="30" customHeight="1" x14ac:dyDescent="0.15">
      <c r="A62" s="32"/>
      <c r="B62" s="27" t="s">
        <v>11</v>
      </c>
      <c r="C62" s="81" t="s">
        <v>43</v>
      </c>
      <c r="D62" s="82"/>
      <c r="E62" s="82"/>
      <c r="F62" s="82"/>
      <c r="G62" s="82"/>
      <c r="H62" s="83"/>
      <c r="I62" s="82"/>
      <c r="J62" s="44"/>
      <c r="K62" s="39"/>
      <c r="L62" s="7"/>
      <c r="M62" s="32"/>
    </row>
    <row r="63" spans="1:13" ht="30" customHeight="1" x14ac:dyDescent="0.15">
      <c r="A63" s="32"/>
      <c r="B63" s="9"/>
      <c r="C63" s="9"/>
      <c r="D63" s="9"/>
      <c r="E63" s="9"/>
      <c r="F63" s="33"/>
      <c r="G63" s="24" t="s">
        <v>45</v>
      </c>
      <c r="H63" s="56">
        <v>0</v>
      </c>
      <c r="I63" s="22" t="s">
        <v>36</v>
      </c>
      <c r="J63" s="38"/>
      <c r="K63" s="39"/>
      <c r="M63" s="32"/>
    </row>
    <row r="64" spans="1:13" ht="30" customHeight="1" x14ac:dyDescent="0.15">
      <c r="A64" s="32"/>
      <c r="B64" s="11"/>
      <c r="C64" s="11"/>
      <c r="D64" s="11"/>
      <c r="E64" s="11"/>
      <c r="F64" s="6"/>
      <c r="G64" s="34" t="s">
        <v>46</v>
      </c>
      <c r="H64" s="56">
        <v>0</v>
      </c>
      <c r="I64" s="35" t="s">
        <v>36</v>
      </c>
      <c r="J64" s="38"/>
      <c r="K64" s="39"/>
      <c r="L64" s="20">
        <f>MIN(10,H63*2+H64+H65)</f>
        <v>0</v>
      </c>
      <c r="M64" s="32"/>
    </row>
    <row r="65" spans="1:29" ht="30" customHeight="1" x14ac:dyDescent="0.15">
      <c r="A65" s="32"/>
      <c r="B65" s="13"/>
      <c r="C65" s="13"/>
      <c r="D65" s="13"/>
      <c r="E65" s="13"/>
      <c r="F65" s="36"/>
      <c r="G65" s="34" t="s">
        <v>47</v>
      </c>
      <c r="H65" s="58">
        <v>0</v>
      </c>
      <c r="I65" s="23" t="s">
        <v>36</v>
      </c>
      <c r="J65" s="38"/>
      <c r="K65" s="39"/>
      <c r="L65" s="7"/>
      <c r="M65" s="32"/>
    </row>
    <row r="66" spans="1:29" ht="30" customHeight="1" x14ac:dyDescent="0.15">
      <c r="A66" s="32"/>
      <c r="B66" s="89" t="s">
        <v>44</v>
      </c>
      <c r="C66" s="89"/>
      <c r="D66" s="89"/>
      <c r="E66" s="89"/>
      <c r="F66" s="89"/>
      <c r="G66" s="89"/>
      <c r="H66" s="89"/>
      <c r="I66" s="89"/>
      <c r="J66" s="48"/>
      <c r="K66" s="39"/>
      <c r="L66" s="7"/>
      <c r="M66" s="32"/>
    </row>
    <row r="67" spans="1:29" ht="30" customHeight="1" x14ac:dyDescent="0.15">
      <c r="A67" s="32"/>
      <c r="J67" s="46"/>
      <c r="K67" s="39"/>
      <c r="L67" s="7"/>
      <c r="M67" s="32"/>
    </row>
    <row r="68" spans="1:29" ht="30" customHeight="1" x14ac:dyDescent="0.15">
      <c r="A68" s="32"/>
      <c r="B68" s="27" t="s">
        <v>12</v>
      </c>
      <c r="C68" s="81" t="s">
        <v>49</v>
      </c>
      <c r="D68" s="81"/>
      <c r="E68" s="81"/>
      <c r="F68" s="81"/>
      <c r="G68" s="81"/>
      <c r="H68" s="81"/>
      <c r="I68" s="81"/>
      <c r="J68" s="45"/>
      <c r="K68" s="39"/>
      <c r="L68" s="7"/>
      <c r="M68" s="32"/>
      <c r="AA68" s="1"/>
      <c r="AB68" s="1"/>
      <c r="AC68" s="1"/>
    </row>
    <row r="69" spans="1:29" ht="30" customHeight="1" x14ac:dyDescent="0.15">
      <c r="A69" s="32"/>
      <c r="B69" s="9"/>
      <c r="C69" s="9"/>
      <c r="D69" s="9"/>
      <c r="E69" s="9"/>
      <c r="G69" s="24" t="s">
        <v>42</v>
      </c>
      <c r="H69" s="56">
        <v>0</v>
      </c>
      <c r="I69" s="22" t="s">
        <v>36</v>
      </c>
      <c r="J69" s="38"/>
      <c r="K69" s="39"/>
      <c r="L69" s="37">
        <f>MIN(10,H69)</f>
        <v>0</v>
      </c>
      <c r="M69" s="32"/>
      <c r="AA69" s="1"/>
      <c r="AB69" s="1"/>
      <c r="AC69" s="1"/>
    </row>
    <row r="70" spans="1:29" ht="30" customHeight="1" x14ac:dyDescent="0.15">
      <c r="A70" s="32"/>
      <c r="B70" s="88" t="s">
        <v>48</v>
      </c>
      <c r="C70" s="88"/>
      <c r="D70" s="88"/>
      <c r="E70" s="88"/>
      <c r="F70" s="88"/>
      <c r="G70" s="88"/>
      <c r="H70" s="88"/>
      <c r="I70" s="88"/>
      <c r="J70" s="42"/>
      <c r="K70" s="39"/>
      <c r="L70" s="7"/>
      <c r="M70" s="32"/>
      <c r="AA70" s="1"/>
      <c r="AB70" s="1"/>
      <c r="AC70" s="1"/>
    </row>
    <row r="71" spans="1:29" ht="30" customHeight="1" x14ac:dyDescent="0.15">
      <c r="A71" s="32"/>
      <c r="B71" s="28"/>
      <c r="C71" s="28"/>
      <c r="D71" s="28"/>
      <c r="E71" s="28"/>
      <c r="F71" s="28"/>
      <c r="G71" s="28"/>
      <c r="H71" s="28"/>
      <c r="I71" s="28"/>
      <c r="J71" s="42"/>
      <c r="K71" s="39"/>
      <c r="L71" s="7"/>
      <c r="M71" s="32"/>
      <c r="AA71" s="1"/>
      <c r="AB71" s="1"/>
      <c r="AC71" s="1"/>
    </row>
    <row r="72" spans="1:29" x14ac:dyDescent="0.15">
      <c r="A72" s="32"/>
      <c r="B72" s="3" t="s">
        <v>50</v>
      </c>
      <c r="C72" s="4"/>
      <c r="D72" s="4"/>
      <c r="E72" s="4"/>
      <c r="F72" s="4"/>
      <c r="G72" s="4"/>
      <c r="H72" s="4"/>
      <c r="I72" s="5"/>
      <c r="J72" s="40"/>
      <c r="K72" s="39"/>
      <c r="L72" s="7"/>
      <c r="M72" s="32"/>
      <c r="AA72" s="1"/>
      <c r="AB72" s="1"/>
      <c r="AC72" s="1"/>
    </row>
    <row r="73" spans="1:29" x14ac:dyDescent="0.15">
      <c r="A73" s="32"/>
      <c r="B73" s="7"/>
      <c r="C73" s="7"/>
      <c r="D73" s="7"/>
      <c r="E73" s="7"/>
      <c r="F73" s="7"/>
      <c r="G73" s="7"/>
      <c r="H73" s="7"/>
      <c r="I73" s="7"/>
      <c r="J73" s="38"/>
      <c r="K73" s="39"/>
      <c r="L73" s="7"/>
      <c r="M73" s="32"/>
      <c r="AA73" s="1"/>
      <c r="AB73" s="1"/>
      <c r="AC73" s="1"/>
    </row>
    <row r="74" spans="1:29" ht="30" customHeight="1" x14ac:dyDescent="0.15">
      <c r="A74" s="32"/>
      <c r="B74" s="27" t="s">
        <v>51</v>
      </c>
      <c r="C74" s="81" t="s">
        <v>52</v>
      </c>
      <c r="D74" s="81"/>
      <c r="E74" s="81"/>
      <c r="F74" s="81"/>
      <c r="G74" s="81"/>
      <c r="H74" s="81"/>
      <c r="I74" s="81"/>
      <c r="J74" s="45"/>
      <c r="K74" s="49"/>
      <c r="M74" s="32"/>
      <c r="AA74" s="1"/>
      <c r="AB74" s="1"/>
      <c r="AC74" s="1"/>
    </row>
    <row r="75" spans="1:29" ht="45" customHeight="1" x14ac:dyDescent="0.15">
      <c r="A75" s="32"/>
      <c r="B75" s="9"/>
      <c r="C75" s="9"/>
      <c r="D75" s="9"/>
      <c r="E75" s="9"/>
      <c r="G75" s="24" t="s">
        <v>24</v>
      </c>
      <c r="H75" s="57"/>
      <c r="I75" s="22"/>
      <c r="J75" s="38"/>
      <c r="K75" s="39"/>
      <c r="L75" s="20">
        <f>VALUE(IF(H75="おおいた女性活躍推進事業者","5",(IF(H75="女性活躍推進宣言企業","2","0"))))</f>
        <v>0</v>
      </c>
      <c r="M75" s="32"/>
      <c r="AA75" s="1"/>
      <c r="AB75" s="1"/>
      <c r="AC75" s="1"/>
    </row>
    <row r="76" spans="1:29" ht="30" customHeight="1" x14ac:dyDescent="0.15">
      <c r="A76" s="32"/>
      <c r="B76" s="88" t="s">
        <v>62</v>
      </c>
      <c r="C76" s="88"/>
      <c r="D76" s="88"/>
      <c r="E76" s="88"/>
      <c r="F76" s="88"/>
      <c r="G76" s="88"/>
      <c r="H76" s="88"/>
      <c r="I76" s="88"/>
      <c r="J76" s="42"/>
      <c r="K76" s="39"/>
      <c r="L76" s="7"/>
      <c r="M76" s="32"/>
      <c r="AA76" s="1"/>
      <c r="AB76" s="1"/>
      <c r="AC76" s="1"/>
    </row>
    <row r="77" spans="1:29" ht="45" customHeight="1" x14ac:dyDescent="0.15">
      <c r="A77" s="32"/>
      <c r="J77" s="46"/>
      <c r="K77" s="49"/>
      <c r="M77" s="32"/>
      <c r="AA77" s="1"/>
      <c r="AB77" s="1"/>
      <c r="AC77" s="1"/>
    </row>
    <row r="78" spans="1:29" ht="30" customHeight="1" x14ac:dyDescent="0.15">
      <c r="A78" s="32"/>
      <c r="B78" s="27" t="s">
        <v>53</v>
      </c>
      <c r="C78" s="81" t="s">
        <v>55</v>
      </c>
      <c r="D78" s="81"/>
      <c r="E78" s="81"/>
      <c r="F78" s="81"/>
      <c r="G78" s="81"/>
      <c r="H78" s="81"/>
      <c r="I78" s="81"/>
      <c r="J78" s="45"/>
      <c r="K78" s="49"/>
      <c r="M78" s="32"/>
      <c r="AA78" s="1"/>
      <c r="AB78" s="1"/>
      <c r="AC78" s="1"/>
    </row>
    <row r="79" spans="1:29" ht="30" customHeight="1" x14ac:dyDescent="0.15">
      <c r="A79" s="32"/>
      <c r="B79" s="9"/>
      <c r="C79" s="9"/>
      <c r="D79" s="9"/>
      <c r="E79" s="9"/>
      <c r="G79" s="24" t="s">
        <v>24</v>
      </c>
      <c r="H79" s="57"/>
      <c r="I79" s="22"/>
      <c r="J79" s="38"/>
      <c r="K79" s="39"/>
      <c r="L79" s="20">
        <f>VALUE(IF(H79="優秀健康経営事業所","5",(IF(H79="健康経営事業所認定","3","0"))))</f>
        <v>0</v>
      </c>
      <c r="M79" s="32"/>
      <c r="AA79" s="1"/>
      <c r="AB79" s="1"/>
      <c r="AC79" s="1"/>
    </row>
    <row r="80" spans="1:29" ht="30" customHeight="1" x14ac:dyDescent="0.15">
      <c r="A80" s="32"/>
      <c r="B80" s="88" t="s">
        <v>63</v>
      </c>
      <c r="C80" s="88"/>
      <c r="D80" s="88"/>
      <c r="E80" s="88"/>
      <c r="F80" s="88"/>
      <c r="G80" s="88"/>
      <c r="H80" s="88"/>
      <c r="I80" s="88"/>
      <c r="J80" s="42"/>
      <c r="K80" s="39"/>
      <c r="L80" s="7"/>
      <c r="M80" s="32"/>
      <c r="AA80" s="1"/>
      <c r="AB80" s="1"/>
      <c r="AC80" s="1"/>
    </row>
    <row r="81" spans="1:29" ht="30" customHeight="1" x14ac:dyDescent="0.15">
      <c r="A81" s="32"/>
      <c r="C81" s="29"/>
      <c r="D81" s="29"/>
      <c r="E81" s="29"/>
      <c r="F81" s="29"/>
      <c r="G81" s="29"/>
      <c r="H81" s="29"/>
      <c r="I81" s="29"/>
      <c r="J81" s="45"/>
      <c r="K81" s="49"/>
      <c r="M81" s="32"/>
      <c r="AA81" s="1"/>
      <c r="AB81" s="1"/>
      <c r="AC81" s="1"/>
    </row>
    <row r="82" spans="1:29" ht="30" customHeight="1" x14ac:dyDescent="0.15">
      <c r="A82" s="32"/>
      <c r="B82" s="27">
        <v>10</v>
      </c>
      <c r="C82" s="81" t="s">
        <v>66</v>
      </c>
      <c r="D82" s="81"/>
      <c r="E82" s="81"/>
      <c r="F82" s="81"/>
      <c r="G82" s="81"/>
      <c r="H82" s="81"/>
      <c r="I82" s="81"/>
      <c r="J82" s="45"/>
      <c r="K82" s="49"/>
      <c r="M82" s="32"/>
      <c r="AA82" s="1"/>
      <c r="AB82" s="1"/>
      <c r="AC82" s="1"/>
    </row>
    <row r="83" spans="1:29" ht="30" customHeight="1" x14ac:dyDescent="0.15">
      <c r="A83" s="32"/>
      <c r="B83" s="9"/>
      <c r="C83" s="9"/>
      <c r="D83" s="9"/>
      <c r="E83" s="9"/>
      <c r="G83" s="24" t="s">
        <v>64</v>
      </c>
      <c r="H83" s="56">
        <v>0</v>
      </c>
      <c r="I83" s="22" t="s">
        <v>36</v>
      </c>
      <c r="J83" s="38"/>
      <c r="K83" s="39"/>
      <c r="L83" s="20">
        <f>MIN(5,H83*2)</f>
        <v>0</v>
      </c>
      <c r="M83" s="32"/>
      <c r="AA83" s="1"/>
      <c r="AB83" s="1"/>
      <c r="AC83" s="1"/>
    </row>
    <row r="84" spans="1:29" ht="30" customHeight="1" x14ac:dyDescent="0.15">
      <c r="A84" s="32"/>
      <c r="B84" s="88" t="s">
        <v>65</v>
      </c>
      <c r="C84" s="88"/>
      <c r="D84" s="88"/>
      <c r="E84" s="88"/>
      <c r="F84" s="88"/>
      <c r="G84" s="88"/>
      <c r="H84" s="88"/>
      <c r="I84" s="88"/>
      <c r="J84" s="42"/>
      <c r="K84" s="39"/>
      <c r="L84" s="7"/>
      <c r="M84" s="32"/>
      <c r="AA84" s="1"/>
      <c r="AB84" s="1"/>
      <c r="AC84" s="1"/>
    </row>
    <row r="85" spans="1:29" ht="30" customHeight="1" x14ac:dyDescent="0.15">
      <c r="A85" s="32"/>
      <c r="J85" s="46"/>
      <c r="K85" s="49"/>
      <c r="M85" s="32"/>
      <c r="AA85" s="1"/>
      <c r="AB85" s="1"/>
      <c r="AC85" s="1"/>
    </row>
    <row r="86" spans="1:29" ht="30" customHeight="1" x14ac:dyDescent="0.15">
      <c r="A86" s="32"/>
      <c r="B86" s="27">
        <v>11</v>
      </c>
      <c r="C86" s="81" t="s">
        <v>56</v>
      </c>
      <c r="D86" s="81"/>
      <c r="E86" s="81"/>
      <c r="F86" s="81"/>
      <c r="G86" s="81"/>
      <c r="H86" s="81"/>
      <c r="I86" s="81"/>
      <c r="J86" s="45"/>
      <c r="K86" s="49"/>
      <c r="M86" s="32"/>
      <c r="AA86" s="1"/>
      <c r="AB86" s="1"/>
      <c r="AC86" s="1"/>
    </row>
    <row r="87" spans="1:29" ht="30" customHeight="1" x14ac:dyDescent="0.15">
      <c r="A87" s="32"/>
      <c r="B87" s="9"/>
      <c r="C87" s="9"/>
      <c r="D87" s="9"/>
      <c r="E87" s="9"/>
      <c r="G87" s="24" t="s">
        <v>24</v>
      </c>
      <c r="H87" s="56"/>
      <c r="I87" s="22"/>
      <c r="J87" s="38"/>
      <c r="K87" s="39"/>
      <c r="L87" s="20">
        <f>VALUE(IF(H87="プラチナくるみん","30",(IF(H87="くるみん","20","0"))))</f>
        <v>0</v>
      </c>
      <c r="M87" s="32"/>
      <c r="X87" s="1"/>
      <c r="Y87" s="1"/>
      <c r="Z87" s="1"/>
      <c r="AA87" s="1"/>
      <c r="AB87" s="1"/>
      <c r="AC87" s="1"/>
    </row>
    <row r="88" spans="1:29" ht="30" customHeight="1" x14ac:dyDescent="0.15">
      <c r="A88" s="32"/>
      <c r="B88" s="88" t="s">
        <v>72</v>
      </c>
      <c r="C88" s="88"/>
      <c r="D88" s="88"/>
      <c r="E88" s="88"/>
      <c r="F88" s="88"/>
      <c r="G88" s="88"/>
      <c r="H88" s="88"/>
      <c r="I88" s="88"/>
      <c r="J88" s="42"/>
      <c r="K88" s="39"/>
      <c r="L88" s="7"/>
      <c r="M88" s="32"/>
      <c r="X88" s="1"/>
      <c r="Y88" s="1"/>
      <c r="Z88" s="1"/>
      <c r="AA88" s="1"/>
      <c r="AB88" s="1"/>
      <c r="AC88" s="1"/>
    </row>
    <row r="89" spans="1:29" ht="30" customHeight="1" x14ac:dyDescent="0.15">
      <c r="A89" s="32"/>
      <c r="J89" s="46"/>
      <c r="K89" s="49"/>
      <c r="M89" s="32"/>
      <c r="AA89" s="1"/>
      <c r="AB89" s="1"/>
      <c r="AC89" s="1"/>
    </row>
    <row r="90" spans="1:29" ht="30" customHeight="1" x14ac:dyDescent="0.15">
      <c r="A90" s="32"/>
      <c r="B90" s="27">
        <v>12</v>
      </c>
      <c r="C90" s="81" t="s">
        <v>57</v>
      </c>
      <c r="D90" s="81"/>
      <c r="E90" s="81"/>
      <c r="F90" s="81"/>
      <c r="G90" s="81"/>
      <c r="H90" s="81"/>
      <c r="I90" s="81"/>
      <c r="J90" s="45"/>
      <c r="K90" s="49"/>
      <c r="M90" s="32"/>
      <c r="AA90" s="1"/>
      <c r="AB90" s="1"/>
      <c r="AC90" s="1"/>
    </row>
    <row r="91" spans="1:29" ht="30" customHeight="1" x14ac:dyDescent="0.15">
      <c r="A91" s="32"/>
      <c r="B91" s="9"/>
      <c r="C91" s="9"/>
      <c r="D91" s="9"/>
      <c r="E91" s="9"/>
      <c r="G91" s="24" t="s">
        <v>24</v>
      </c>
      <c r="H91" s="55"/>
      <c r="I91" s="22"/>
      <c r="J91" s="38"/>
      <c r="K91" s="39"/>
      <c r="L91" s="20">
        <f>VALUE(IF(H91="はい","5","0"))</f>
        <v>0</v>
      </c>
      <c r="M91" s="32"/>
      <c r="AA91" s="1"/>
      <c r="AB91" s="1"/>
      <c r="AC91" s="1"/>
    </row>
    <row r="92" spans="1:29" ht="30" customHeight="1" x14ac:dyDescent="0.15">
      <c r="A92" s="32"/>
      <c r="B92" s="88" t="s">
        <v>67</v>
      </c>
      <c r="C92" s="88"/>
      <c r="D92" s="88"/>
      <c r="E92" s="88"/>
      <c r="F92" s="88"/>
      <c r="G92" s="88"/>
      <c r="H92" s="88"/>
      <c r="I92" s="88"/>
      <c r="J92" s="42"/>
      <c r="K92" s="39"/>
      <c r="L92" s="7"/>
      <c r="M92" s="32"/>
      <c r="AA92" s="1"/>
      <c r="AB92" s="1"/>
      <c r="AC92" s="1"/>
    </row>
    <row r="93" spans="1:29" ht="30" customHeight="1" x14ac:dyDescent="0.15">
      <c r="A93" s="32"/>
      <c r="J93" s="46"/>
      <c r="K93" s="49"/>
      <c r="M93" s="32"/>
      <c r="AA93" s="1"/>
      <c r="AB93" s="1"/>
      <c r="AC93" s="1"/>
    </row>
    <row r="94" spans="1:29" ht="30" customHeight="1" x14ac:dyDescent="0.15">
      <c r="A94" s="32"/>
      <c r="B94" s="27">
        <v>13</v>
      </c>
      <c r="C94" s="81" t="s">
        <v>58</v>
      </c>
      <c r="D94" s="81"/>
      <c r="E94" s="81"/>
      <c r="F94" s="81"/>
      <c r="G94" s="81"/>
      <c r="H94" s="81"/>
      <c r="I94" s="81"/>
      <c r="J94" s="45"/>
      <c r="K94" s="49"/>
      <c r="M94" s="32"/>
      <c r="AA94" s="1"/>
      <c r="AB94" s="1"/>
      <c r="AC94" s="1"/>
    </row>
    <row r="95" spans="1:29" ht="30" customHeight="1" x14ac:dyDescent="0.15">
      <c r="A95" s="32"/>
      <c r="B95" s="9"/>
      <c r="C95" s="9"/>
      <c r="D95" s="9"/>
      <c r="E95" s="9"/>
      <c r="G95" s="24" t="s">
        <v>24</v>
      </c>
      <c r="H95" s="55"/>
      <c r="I95" s="22"/>
      <c r="J95" s="38"/>
      <c r="K95" s="39"/>
      <c r="L95" s="20">
        <f>VALUE(IF(H95="はい","5","0"))</f>
        <v>0</v>
      </c>
      <c r="M95" s="32"/>
      <c r="AA95" s="1"/>
      <c r="AB95" s="1"/>
      <c r="AC95" s="1"/>
    </row>
    <row r="96" spans="1:29" ht="30" customHeight="1" x14ac:dyDescent="0.15">
      <c r="A96" s="32"/>
      <c r="B96" s="88" t="s">
        <v>67</v>
      </c>
      <c r="C96" s="88"/>
      <c r="D96" s="88"/>
      <c r="E96" s="88"/>
      <c r="F96" s="88"/>
      <c r="G96" s="88"/>
      <c r="H96" s="88"/>
      <c r="I96" s="88"/>
      <c r="J96" s="42"/>
      <c r="K96" s="39"/>
      <c r="L96" s="7"/>
      <c r="M96" s="32"/>
      <c r="AA96" s="1"/>
      <c r="AB96" s="1"/>
      <c r="AC96" s="1"/>
    </row>
    <row r="97" spans="1:29" ht="30" customHeight="1" x14ac:dyDescent="0.15">
      <c r="A97" s="32"/>
      <c r="J97" s="46"/>
      <c r="K97" s="49"/>
      <c r="M97" s="32"/>
      <c r="AA97" s="1"/>
      <c r="AB97" s="1"/>
      <c r="AC97" s="1"/>
    </row>
    <row r="98" spans="1:29" ht="30" customHeight="1" x14ac:dyDescent="0.15">
      <c r="A98" s="32"/>
      <c r="B98" s="27">
        <v>14</v>
      </c>
      <c r="C98" s="81" t="s">
        <v>59</v>
      </c>
      <c r="D98" s="81"/>
      <c r="E98" s="81"/>
      <c r="F98" s="81"/>
      <c r="G98" s="81"/>
      <c r="H98" s="81"/>
      <c r="I98" s="81"/>
      <c r="J98" s="45"/>
      <c r="K98" s="49"/>
      <c r="M98" s="32"/>
      <c r="AA98" s="1"/>
      <c r="AB98" s="1"/>
      <c r="AC98" s="1"/>
    </row>
    <row r="99" spans="1:29" ht="30" customHeight="1" x14ac:dyDescent="0.15">
      <c r="A99" s="32"/>
      <c r="B99" s="9"/>
      <c r="C99" s="9"/>
      <c r="D99" s="9"/>
      <c r="E99" s="9"/>
      <c r="G99" s="24" t="s">
        <v>24</v>
      </c>
      <c r="H99" s="55"/>
      <c r="I99" s="22"/>
      <c r="J99" s="38"/>
      <c r="K99" s="39"/>
      <c r="L99" s="20">
        <f>VALUE(IF(H99="はい","3","0"))</f>
        <v>0</v>
      </c>
      <c r="M99" s="32"/>
      <c r="X99" s="1"/>
      <c r="Y99" s="1"/>
      <c r="Z99" s="1"/>
      <c r="AA99" s="1"/>
      <c r="AB99" s="1"/>
      <c r="AC99" s="1"/>
    </row>
    <row r="100" spans="1:29" ht="30" customHeight="1" x14ac:dyDescent="0.15">
      <c r="A100" s="32"/>
      <c r="B100" s="88" t="s">
        <v>68</v>
      </c>
      <c r="C100" s="88"/>
      <c r="D100" s="88"/>
      <c r="E100" s="88"/>
      <c r="F100" s="88"/>
      <c r="G100" s="88"/>
      <c r="H100" s="88"/>
      <c r="I100" s="88"/>
      <c r="J100" s="42"/>
      <c r="K100" s="39"/>
      <c r="L100" s="7"/>
      <c r="M100" s="32"/>
      <c r="X100" s="1"/>
      <c r="Y100" s="1"/>
      <c r="Z100" s="1"/>
      <c r="AA100" s="1"/>
      <c r="AB100" s="1"/>
      <c r="AC100" s="1"/>
    </row>
    <row r="101" spans="1:29" ht="30" customHeight="1" x14ac:dyDescent="0.15">
      <c r="A101" s="32"/>
      <c r="J101" s="46"/>
      <c r="K101" s="49"/>
      <c r="M101" s="32"/>
      <c r="X101" s="1"/>
      <c r="Y101" s="1"/>
      <c r="Z101" s="1"/>
      <c r="AA101" s="1"/>
      <c r="AB101" s="1"/>
      <c r="AC101" s="1"/>
    </row>
    <row r="102" spans="1:29" ht="30" customHeight="1" x14ac:dyDescent="0.15">
      <c r="A102" s="32"/>
      <c r="B102" s="27">
        <v>15</v>
      </c>
      <c r="C102" s="81" t="s">
        <v>60</v>
      </c>
      <c r="D102" s="81"/>
      <c r="E102" s="81"/>
      <c r="F102" s="81"/>
      <c r="G102" s="81"/>
      <c r="H102" s="81"/>
      <c r="I102" s="81"/>
      <c r="J102" s="45"/>
      <c r="K102" s="49"/>
      <c r="M102" s="32"/>
      <c r="X102" s="1"/>
      <c r="Y102" s="1"/>
      <c r="Z102" s="1"/>
      <c r="AA102" s="1"/>
      <c r="AB102" s="1"/>
      <c r="AC102" s="1"/>
    </row>
    <row r="103" spans="1:29" ht="30" customHeight="1" x14ac:dyDescent="0.15">
      <c r="A103" s="32"/>
      <c r="B103" s="9"/>
      <c r="C103" s="9"/>
      <c r="D103" s="9"/>
      <c r="E103" s="9"/>
      <c r="G103" s="24" t="s">
        <v>24</v>
      </c>
      <c r="H103" s="55"/>
      <c r="I103" s="22"/>
      <c r="J103" s="38"/>
      <c r="K103" s="39"/>
      <c r="L103" s="20">
        <f>VALUE(IF(H103="はい","2","0"))</f>
        <v>0</v>
      </c>
      <c r="M103" s="32"/>
      <c r="X103" s="1"/>
      <c r="Y103" s="1"/>
      <c r="Z103" s="1"/>
      <c r="AA103" s="1"/>
      <c r="AB103" s="1"/>
      <c r="AC103" s="1"/>
    </row>
    <row r="104" spans="1:29" ht="30" customHeight="1" x14ac:dyDescent="0.15">
      <c r="A104" s="32"/>
      <c r="B104" s="88" t="s">
        <v>69</v>
      </c>
      <c r="C104" s="88"/>
      <c r="D104" s="88"/>
      <c r="E104" s="88"/>
      <c r="F104" s="88"/>
      <c r="G104" s="88"/>
      <c r="H104" s="88"/>
      <c r="I104" s="88"/>
      <c r="J104" s="28"/>
      <c r="K104" s="35"/>
      <c r="L104" s="35"/>
      <c r="M104" s="32"/>
      <c r="X104" s="1"/>
      <c r="Y104" s="1"/>
      <c r="Z104" s="1"/>
      <c r="AA104" s="1"/>
      <c r="AB104" s="1"/>
      <c r="AC104" s="1"/>
    </row>
    <row r="105" spans="1:29" ht="30" customHeight="1" thickBot="1" x14ac:dyDescent="0.2">
      <c r="A105" s="32"/>
      <c r="B105" s="6"/>
      <c r="C105" s="6"/>
      <c r="D105" s="6"/>
      <c r="E105" s="6"/>
      <c r="F105" s="6"/>
      <c r="G105" s="6"/>
      <c r="H105" s="6"/>
      <c r="I105" s="6"/>
      <c r="J105" s="6"/>
      <c r="K105" s="6"/>
      <c r="L105" s="6"/>
      <c r="M105" s="32"/>
      <c r="X105" s="1"/>
      <c r="Y105" s="1"/>
      <c r="Z105" s="1"/>
      <c r="AA105" s="1"/>
      <c r="AB105" s="1"/>
      <c r="AC105" s="1"/>
    </row>
    <row r="106" spans="1:29" ht="30" customHeight="1" thickTop="1" thickBot="1" x14ac:dyDescent="0.2">
      <c r="A106" s="32"/>
      <c r="C106" s="101" t="s">
        <v>54</v>
      </c>
      <c r="D106" s="102"/>
      <c r="E106" s="102"/>
      <c r="F106" s="102"/>
      <c r="G106" s="102"/>
      <c r="H106" s="102"/>
      <c r="I106" s="102"/>
      <c r="J106" s="65"/>
      <c r="K106" s="66"/>
      <c r="L106" s="63">
        <f>SUM(L25:L28)+SUM(L44:L105)</f>
        <v>0</v>
      </c>
      <c r="M106" s="32"/>
      <c r="X106" s="1"/>
      <c r="Y106" s="1"/>
      <c r="Z106" s="1"/>
      <c r="AA106" s="1"/>
      <c r="AB106" s="1"/>
      <c r="AC106" s="1"/>
    </row>
    <row r="107" spans="1:29" ht="30" customHeight="1" x14ac:dyDescent="0.15">
      <c r="A107" s="32"/>
      <c r="I107" s="6"/>
      <c r="J107" s="6"/>
      <c r="K107" s="6"/>
      <c r="L107" s="6"/>
      <c r="M107" s="32"/>
      <c r="X107" s="1"/>
      <c r="Y107" s="1"/>
      <c r="Z107" s="1"/>
      <c r="AA107" s="1"/>
      <c r="AB107" s="1"/>
      <c r="AC107" s="1"/>
    </row>
    <row r="108" spans="1:29" x14ac:dyDescent="0.15">
      <c r="A108" s="32"/>
      <c r="B108" s="31"/>
      <c r="C108" s="62" t="s">
        <v>73</v>
      </c>
      <c r="D108" s="31"/>
      <c r="E108" s="31"/>
      <c r="F108" s="31"/>
      <c r="G108" s="31"/>
      <c r="H108" s="31"/>
      <c r="I108" s="53"/>
      <c r="J108" s="53"/>
      <c r="K108" s="53"/>
      <c r="L108" s="53"/>
      <c r="M108" s="32"/>
      <c r="X108" s="1"/>
      <c r="Y108" s="1"/>
      <c r="Z108" s="1"/>
      <c r="AA108" s="1"/>
      <c r="AB108" s="1"/>
      <c r="AC108" s="1"/>
    </row>
    <row r="109" spans="1:29" ht="21" x14ac:dyDescent="0.15">
      <c r="A109" s="32"/>
      <c r="B109" s="31"/>
      <c r="C109" s="54" t="s">
        <v>71</v>
      </c>
      <c r="D109" s="31"/>
      <c r="E109" s="31"/>
      <c r="F109" s="31"/>
      <c r="G109" s="31"/>
      <c r="H109" s="31"/>
      <c r="I109" s="53"/>
      <c r="J109" s="53"/>
      <c r="K109" s="53"/>
      <c r="L109" s="53"/>
      <c r="M109" s="32"/>
      <c r="X109" s="1"/>
      <c r="Y109" s="1"/>
      <c r="Z109" s="1"/>
      <c r="AA109" s="1"/>
      <c r="AB109" s="1"/>
      <c r="AC109" s="1"/>
    </row>
    <row r="110" spans="1:29" ht="21" customHeight="1" x14ac:dyDescent="0.15">
      <c r="A110" s="32"/>
      <c r="B110" s="31"/>
      <c r="C110" s="100" t="str">
        <f>IF(AND(L25&gt;=5,L44&gt;=5,L106&gt;=70),"「働き方改革」の取組が応募要件を満たしています。
ぜひ表彰に応募して取組をご紹介ください。","表彰まであともう一歩です！")</f>
        <v>表彰まであともう一歩です！</v>
      </c>
      <c r="D110" s="100"/>
      <c r="E110" s="100"/>
      <c r="F110" s="100"/>
      <c r="G110" s="100"/>
      <c r="H110" s="100"/>
      <c r="I110" s="100"/>
      <c r="J110" s="61"/>
      <c r="K110" s="61"/>
      <c r="L110" s="61"/>
      <c r="M110" s="32"/>
      <c r="X110" s="1"/>
      <c r="Y110" s="1"/>
      <c r="Z110" s="1"/>
      <c r="AA110" s="1"/>
      <c r="AB110" s="1"/>
      <c r="AC110" s="1"/>
    </row>
    <row r="111" spans="1:29" ht="21" customHeight="1" x14ac:dyDescent="0.15">
      <c r="A111" s="32"/>
      <c r="B111" s="31"/>
      <c r="C111" s="100"/>
      <c r="D111" s="100"/>
      <c r="E111" s="100"/>
      <c r="F111" s="100"/>
      <c r="G111" s="100"/>
      <c r="H111" s="100"/>
      <c r="I111" s="100"/>
      <c r="J111" s="61"/>
      <c r="K111" s="61"/>
      <c r="L111" s="61"/>
      <c r="M111" s="32"/>
      <c r="X111" s="1"/>
      <c r="Y111" s="1"/>
      <c r="Z111" s="1"/>
      <c r="AA111" s="1"/>
      <c r="AB111" s="1"/>
      <c r="AC111" s="1"/>
    </row>
    <row r="112" spans="1:29" ht="21" customHeight="1" x14ac:dyDescent="0.15">
      <c r="A112" s="32"/>
      <c r="B112" s="31"/>
      <c r="C112" s="100"/>
      <c r="D112" s="100"/>
      <c r="E112" s="100"/>
      <c r="F112" s="100"/>
      <c r="G112" s="100"/>
      <c r="H112" s="100"/>
      <c r="I112" s="100"/>
      <c r="J112" s="61"/>
      <c r="K112" s="61"/>
      <c r="L112" s="61"/>
      <c r="M112" s="32"/>
      <c r="X112" s="1"/>
      <c r="Y112" s="1"/>
      <c r="Z112" s="1"/>
      <c r="AA112" s="1"/>
      <c r="AB112" s="1"/>
      <c r="AC112" s="1"/>
    </row>
    <row r="113" spans="1:29" ht="21" customHeight="1" x14ac:dyDescent="0.15">
      <c r="A113" s="32"/>
      <c r="B113" s="31"/>
      <c r="C113" s="100"/>
      <c r="D113" s="100"/>
      <c r="E113" s="100"/>
      <c r="F113" s="100"/>
      <c r="G113" s="100"/>
      <c r="H113" s="100"/>
      <c r="I113" s="100"/>
      <c r="J113" s="61"/>
      <c r="K113" s="61"/>
      <c r="L113" s="61"/>
      <c r="M113" s="32"/>
      <c r="X113" s="1"/>
      <c r="Y113" s="1"/>
      <c r="Z113" s="1"/>
      <c r="AA113" s="1"/>
      <c r="AB113" s="1"/>
      <c r="AC113" s="1"/>
    </row>
    <row r="114" spans="1:29" ht="21" x14ac:dyDescent="0.15">
      <c r="A114" s="32"/>
      <c r="B114" s="52"/>
      <c r="C114" s="64" t="s">
        <v>91</v>
      </c>
      <c r="D114" s="61"/>
      <c r="E114" s="61"/>
      <c r="F114" s="61"/>
      <c r="G114" s="61"/>
      <c r="H114" s="61"/>
      <c r="I114" s="61"/>
      <c r="J114" s="61"/>
      <c r="K114" s="61"/>
      <c r="L114" s="61"/>
      <c r="M114" s="32"/>
      <c r="AA114" s="1"/>
      <c r="AB114" s="1"/>
      <c r="AC114" s="1"/>
    </row>
    <row r="115" spans="1:29" x14ac:dyDescent="0.15">
      <c r="A115" s="32"/>
      <c r="B115" s="32"/>
      <c r="C115" s="32"/>
      <c r="D115" s="32"/>
      <c r="E115" s="32"/>
      <c r="F115" s="32"/>
      <c r="G115" s="32"/>
      <c r="H115" s="32"/>
      <c r="I115" s="32"/>
      <c r="J115" s="32"/>
      <c r="K115" s="32"/>
      <c r="L115" s="32"/>
      <c r="M115" s="32"/>
      <c r="AA115" s="1"/>
      <c r="AB115" s="1"/>
      <c r="AC115" s="1"/>
    </row>
    <row r="116" spans="1:29" ht="15" customHeight="1" x14ac:dyDescent="0.15">
      <c r="B116" s="7"/>
      <c r="C116" s="7"/>
      <c r="D116" s="7"/>
      <c r="E116" s="7"/>
      <c r="F116" s="7"/>
      <c r="G116" s="7"/>
      <c r="H116" s="7"/>
      <c r="I116" s="7"/>
      <c r="J116" s="7"/>
      <c r="K116" s="7"/>
      <c r="L116" s="7"/>
      <c r="AA116" s="1"/>
      <c r="AB116" s="1"/>
      <c r="AC116" s="1"/>
    </row>
    <row r="117" spans="1:29" s="7" customFormat="1" x14ac:dyDescent="0.15"/>
    <row r="118" spans="1:29" s="7" customFormat="1" x14ac:dyDescent="0.15"/>
    <row r="119" spans="1:29" s="7" customFormat="1" x14ac:dyDescent="0.15"/>
    <row r="120" spans="1:29" s="7" customFormat="1" x14ac:dyDescent="0.15"/>
    <row r="121" spans="1:29" s="7" customFormat="1" x14ac:dyDescent="0.15"/>
    <row r="122" spans="1:29" s="7" customFormat="1" x14ac:dyDescent="0.15"/>
    <row r="123" spans="1:29" s="7" customFormat="1" x14ac:dyDescent="0.15"/>
    <row r="124" spans="1:29" s="7" customFormat="1" x14ac:dyDescent="0.15"/>
    <row r="125" spans="1:29" s="7" customFormat="1" x14ac:dyDescent="0.15"/>
    <row r="126" spans="1:29" s="7" customFormat="1" x14ac:dyDescent="0.15"/>
    <row r="127" spans="1:29" s="7" customFormat="1" x14ac:dyDescent="0.15"/>
    <row r="128" spans="1:29" s="7" customFormat="1" x14ac:dyDescent="0.15"/>
    <row r="129" spans="2:12" s="7" customFormat="1" x14ac:dyDescent="0.15"/>
    <row r="130" spans="2:12" s="7" customFormat="1" x14ac:dyDescent="0.15"/>
    <row r="131" spans="2:12" s="7" customFormat="1" x14ac:dyDescent="0.15">
      <c r="B131" s="1"/>
      <c r="C131" s="1"/>
      <c r="D131" s="1"/>
      <c r="E131" s="1"/>
      <c r="F131" s="1"/>
      <c r="G131" s="1"/>
      <c r="H131" s="1"/>
      <c r="I131" s="1"/>
      <c r="J131" s="1"/>
      <c r="K131" s="1"/>
      <c r="L131" s="1"/>
    </row>
    <row r="132" spans="2:12" s="7" customFormat="1" x14ac:dyDescent="0.15">
      <c r="B132" s="1"/>
      <c r="C132" s="1"/>
      <c r="D132" s="1"/>
      <c r="E132" s="1"/>
      <c r="F132" s="1"/>
      <c r="G132" s="1"/>
      <c r="H132" s="1"/>
      <c r="I132" s="1"/>
      <c r="J132" s="1"/>
      <c r="K132" s="1"/>
      <c r="L132" s="1"/>
    </row>
  </sheetData>
  <sheetProtection password="C79F" sheet="1" objects="1" scenarios="1" selectLockedCells="1"/>
  <protectedRanges>
    <protectedRange sqref="H11 H21 H32 H38 H40 H13" name="範囲1"/>
  </protectedRanges>
  <mergeCells count="45">
    <mergeCell ref="C94:I94"/>
    <mergeCell ref="B96:I96"/>
    <mergeCell ref="B100:I100"/>
    <mergeCell ref="B104:I104"/>
    <mergeCell ref="C110:I113"/>
    <mergeCell ref="C106:I106"/>
    <mergeCell ref="C98:I98"/>
    <mergeCell ref="C102:I102"/>
    <mergeCell ref="B76:I76"/>
    <mergeCell ref="B80:I80"/>
    <mergeCell ref="B84:I84"/>
    <mergeCell ref="B88:I88"/>
    <mergeCell ref="B92:I92"/>
    <mergeCell ref="C78:I78"/>
    <mergeCell ref="C82:I82"/>
    <mergeCell ref="C86:I86"/>
    <mergeCell ref="C90:I90"/>
    <mergeCell ref="B70:I70"/>
    <mergeCell ref="C74:I74"/>
    <mergeCell ref="B29:I29"/>
    <mergeCell ref="C35:I35"/>
    <mergeCell ref="C43:I43"/>
    <mergeCell ref="C31:I31"/>
    <mergeCell ref="B2:L2"/>
    <mergeCell ref="C10:I10"/>
    <mergeCell ref="C18:I18"/>
    <mergeCell ref="B24:I24"/>
    <mergeCell ref="C20:I20"/>
    <mergeCell ref="H11:H12"/>
    <mergeCell ref="I11:I12"/>
    <mergeCell ref="H14:H15"/>
    <mergeCell ref="I14:I15"/>
    <mergeCell ref="C27:I27"/>
    <mergeCell ref="C62:I62"/>
    <mergeCell ref="C68:I68"/>
    <mergeCell ref="C37:I37"/>
    <mergeCell ref="C50:I50"/>
    <mergeCell ref="C54:I54"/>
    <mergeCell ref="C58:I58"/>
    <mergeCell ref="C46:I46"/>
    <mergeCell ref="B48:I48"/>
    <mergeCell ref="B52:I52"/>
    <mergeCell ref="B56:I56"/>
    <mergeCell ref="B60:I60"/>
    <mergeCell ref="B66:I66"/>
  </mergeCells>
  <phoneticPr fontId="2"/>
  <dataValidations count="6">
    <dataValidation type="list" allowBlank="1" showInputMessage="1" showErrorMessage="1" sqref="H28 H47 H91 H95 H99 H103">
      <formula1>"はい,いいえ"</formula1>
    </dataValidation>
    <dataValidation type="list" allowBlank="1" showInputMessage="1" showErrorMessage="1" sqref="H51">
      <formula1>"時間単位取得可,半日単位取得可,　"</formula1>
    </dataValidation>
    <dataValidation type="list" allowBlank="1" showInputMessage="1" showErrorMessage="1" sqref="H55">
      <formula1>"３期,２期,１期,　　"</formula1>
    </dataValidation>
    <dataValidation type="list" allowBlank="1" showInputMessage="1" showErrorMessage="1" sqref="H75">
      <formula1>"おおいた女性活躍推進事業者,女性活躍推進宣言企業,　　"</formula1>
    </dataValidation>
    <dataValidation type="list" allowBlank="1" showInputMessage="1" showErrorMessage="1" sqref="H79">
      <formula1>"優秀健康経営事業所,健康経営事業所認定,　"</formula1>
    </dataValidation>
    <dataValidation type="list" allowBlank="1" showInputMessage="1" showErrorMessage="1" sqref="H87">
      <formula1>"プラチナくるみん,くるみん,　　"</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4" manualBreakCount="4">
    <brk id="30" min="1" max="11" man="1"/>
    <brk id="53" min="1" max="11" man="1"/>
    <brk id="71" min="1" max="11" man="1"/>
    <brk id="97"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2018-08-16T01:50:08Z</cp:lastPrinted>
  <dcterms:created xsi:type="dcterms:W3CDTF">2018-08-10T08:27:36Z</dcterms:created>
  <dcterms:modified xsi:type="dcterms:W3CDTF">2018-08-16T07:49:35Z</dcterms:modified>
</cp:coreProperties>
</file>